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0CDEB56F-116A-4D73-8530-DBAF35F90FA1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TQFP 64 10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Q40" i="1"/>
  <c r="P40" i="1"/>
  <c r="S39" i="1"/>
  <c r="Q39" i="1"/>
  <c r="P39" i="1"/>
  <c r="Q42" i="1"/>
  <c r="S31" i="1"/>
  <c r="Q31" i="1"/>
  <c r="P31" i="1"/>
  <c r="Q30" i="1"/>
  <c r="P30" i="1"/>
  <c r="Q29" i="1"/>
  <c r="P29" i="1"/>
  <c r="S38" i="1"/>
  <c r="S19" i="1"/>
  <c r="S28" i="1"/>
  <c r="S12" i="1"/>
  <c r="Q8" i="1"/>
  <c r="S42" i="1"/>
  <c r="Q10" i="1"/>
  <c r="P10" i="1"/>
  <c r="Q11" i="1"/>
  <c r="P11" i="1"/>
  <c r="Q9" i="1"/>
  <c r="P9" i="1"/>
  <c r="Q12" i="1"/>
  <c r="P12" i="1"/>
  <c r="Q21" i="1"/>
  <c r="P21" i="1"/>
  <c r="Q26" i="1"/>
  <c r="P26" i="1"/>
  <c r="Q23" i="1"/>
  <c r="P23" i="1"/>
  <c r="Q28" i="1"/>
  <c r="P28" i="1"/>
  <c r="Q22" i="1"/>
  <c r="P22" i="1"/>
  <c r="Q25" i="1"/>
  <c r="P25" i="1"/>
  <c r="Q27" i="1"/>
  <c r="P27" i="1"/>
  <c r="Q24" i="1"/>
  <c r="P24" i="1"/>
  <c r="Q38" i="1"/>
  <c r="P38" i="1"/>
  <c r="Q37" i="1"/>
  <c r="P37" i="1"/>
  <c r="S36" i="1"/>
  <c r="Q19" i="1"/>
  <c r="P19" i="1"/>
  <c r="Q14" i="1"/>
  <c r="P14" i="1"/>
  <c r="Q15" i="1"/>
  <c r="P15" i="1"/>
  <c r="Q18" i="1"/>
  <c r="P18" i="1"/>
  <c r="Q17" i="1"/>
  <c r="P17" i="1"/>
  <c r="Q20" i="1"/>
  <c r="P20" i="1"/>
  <c r="Q13" i="1"/>
  <c r="P13" i="1"/>
  <c r="Q16" i="1"/>
  <c r="P16" i="1"/>
  <c r="P8" i="1"/>
  <c r="Q33" i="1"/>
  <c r="P33" i="1"/>
  <c r="Q36" i="1"/>
  <c r="P36" i="1"/>
  <c r="Q32" i="1"/>
  <c r="P32" i="1"/>
  <c r="Q34" i="1"/>
  <c r="P34" i="1"/>
  <c r="Q35" i="1"/>
  <c r="P35" i="1"/>
  <c r="P41" i="1"/>
  <c r="Q41" i="1"/>
</calcChain>
</file>

<file path=xl/sharedStrings.xml><?xml version="1.0" encoding="utf-8"?>
<sst xmlns="http://schemas.openxmlformats.org/spreadsheetml/2006/main" count="182" uniqueCount="100">
  <si>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</si>
  <si>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</si>
  <si>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</si>
  <si>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</si>
  <si>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</si>
  <si>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</si>
  <si>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</si>
  <si>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</si>
  <si>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</si>
  <si>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</si>
  <si>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</si>
  <si>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</si>
  <si>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</si>
  <si>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</si>
  <si>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</si>
  <si>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</si>
  <si>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</si>
  <si>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</si>
  <si>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</si>
  <si>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</si>
  <si>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</si>
  <si>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</si>
  <si>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</si>
  <si>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</si>
  <si>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</si>
  <si>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</si>
  <si>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</si>
  <si>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</si>
  <si>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</si>
  <si>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</si>
  <si>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</si>
  <si>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</si>
  <si>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</si>
  <si>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</si>
  <si>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</si>
  <si>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</si>
  <si>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</si>
  <si>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</si>
  <si>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</si>
  <si>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</si>
  <si>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</si>
  <si>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</si>
  <si>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</si>
  <si>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</si>
  <si>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 xml:space="preserve">Silicon </t>
  </si>
  <si>
    <t xml:space="preserve">Magnesium </t>
  </si>
  <si>
    <t>G700HA</t>
    <phoneticPr fontId="0" type="noConversion"/>
  </si>
  <si>
    <t xml:space="preserve">CuPd 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</si>
  <si>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</si>
  <si>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</si>
  <si>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</si>
  <si>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</si>
  <si>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</si>
  <si>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</si>
  <si>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</si>
  <si>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</si>
  <si>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</si>
  <si>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MK</t>
    <phoneticPr fontId="0" type="noConversion"/>
  </si>
  <si>
    <t>Trade Secret</t>
  </si>
  <si>
    <t>XS1-OLF2-TQ64</t>
    <phoneticPr fontId="0" type="noConversion"/>
  </si>
  <si>
    <t>TQFP 64L (10X10 mm)</t>
    <phoneticPr fontId="0" type="noConversion"/>
  </si>
  <si>
    <t>ASM</t>
    <phoneticPr fontId="0" type="noConversion"/>
  </si>
  <si>
    <t>Copper</t>
  </si>
  <si>
    <t>7440-50-8</t>
  </si>
  <si>
    <t>Nickel</t>
  </si>
  <si>
    <t>7440-02-0</t>
  </si>
  <si>
    <t>7439-95-4</t>
  </si>
  <si>
    <t xml:space="preserve">Silver 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</si>
  <si>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</si>
  <si>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</si>
  <si>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</si>
  <si>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</si>
  <si>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</si>
  <si>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</si>
  <si>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</si>
  <si>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</si>
  <si>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</si>
  <si>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</si>
  <si>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</si>
  <si>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</si>
  <si>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</si>
  <si>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</si>
  <si>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Polyethylene Terephthalate</t>
  </si>
  <si>
    <t>ND</t>
    <phoneticPr fontId="0" type="noConversion"/>
  </si>
  <si>
    <t>Die attach film</t>
    <phoneticPr fontId="0" type="noConversion"/>
  </si>
  <si>
    <t>Copper wire</t>
    <phoneticPr fontId="0" type="noConversion"/>
  </si>
  <si>
    <t>ND</t>
    <phoneticPr fontId="0" type="noConversion"/>
  </si>
  <si>
    <t>Jau Janq</t>
    <phoneticPr fontId="0" type="noConversion"/>
  </si>
  <si>
    <t>6.31</t>
    <phoneticPr fontId="0" type="noConversion"/>
  </si>
  <si>
    <t>HR-5104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</si>
  <si>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</si>
  <si>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</si>
  <si>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</si>
  <si>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</si>
  <si>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</si>
  <si>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</si>
  <si>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</si>
  <si>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</si>
  <si>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Resonac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</si>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</sst>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>
      <alignment vertical="center"/>
    </xf>
    <xf numFmtId="0" fontId="13" fillId="0" borderId="0"/>
    <xf numFmtId="0" fontId="18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7" applyFont="1" applyBorder="1" applyAlignment="1">
      <alignment horizontal="center"/>
    </xf>
    <xf numFmtId="49" fontId="14" fillId="0" borderId="7" xfId="7" applyNumberFormat="1" applyFont="1" applyBorder="1" applyAlignment="1" applyProtection="1">
      <alignment horizontal="center" vertical="center" wrapText="1"/>
      <protection locked="0"/>
    </xf>
    <xf numFmtId="49" fontId="14" fillId="0" borderId="7" xfId="7" applyNumberFormat="1" applyFont="1" applyBorder="1" applyAlignment="1">
      <alignment horizontal="center"/>
    </xf>
    <xf numFmtId="0" fontId="14" fillId="0" borderId="7" xfId="6" applyFont="1" applyBorder="1" applyAlignment="1">
      <alignment horizontal="center" vertical="center"/>
    </xf>
    <xf numFmtId="0" fontId="14" fillId="0" borderId="7" xfId="5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8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8" fontId="4" fillId="3" borderId="9" xfId="0" applyNumberFormat="1" applyFont="1" applyFill="1" applyBorder="1" applyAlignment="1">
      <alignment horizontal="center" vertical="center" wrapText="1"/>
    </xf>
    <xf numFmtId="167" fontId="14" fillId="4" borderId="7" xfId="1" applyNumberFormat="1" applyFont="1" applyFill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49" fontId="20" fillId="0" borderId="21" xfId="0" applyNumberFormat="1" applyFont="1" applyBorder="1" applyAlignment="1">
      <alignment horizontal="center" vertical="center" wrapText="1"/>
    </xf>
    <xf numFmtId="49" fontId="20" fillId="0" borderId="22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49" fontId="20" fillId="0" borderId="15" xfId="0" applyNumberFormat="1" applyFont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9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Sheet1_3" xfId="6" xr:uid="{00000000-0005-0000-0000-000006000000}"/>
    <cellStyle name="一般_Wire" xfId="7" xr:uid="{00000000-0005-0000-0000-000007000000}"/>
    <cellStyle name="樣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104775</xdr:colOff>
      <xdr:row>4</xdr:row>
      <xdr:rowOff>114300</xdr:rowOff>
    </xdr:to>
    <xdr:pic>
      <xdr:nvPicPr>
        <xdr:cNvPr id="1415" name="Picture 158" descr="Greatek_Logo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1990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36</xdr:row>
          <xdr:rowOff>47625</xdr:rowOff>
        </xdr:from>
        <xdr:to>
          <xdr:col>5</xdr:col>
          <xdr:colOff>466725</xdr:colOff>
          <xdr:row>37</xdr:row>
          <xdr:rowOff>114300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28575</xdr:rowOff>
        </xdr:from>
        <xdr:to>
          <xdr:col>5</xdr:col>
          <xdr:colOff>561975</xdr:colOff>
          <xdr:row>17</xdr:row>
          <xdr:rowOff>85725</xdr:rowOff>
        </xdr:to>
        <xdr:sp macro="" textlink="">
          <xdr:nvSpPr>
            <xdr:cNvPr id="1374" name="Object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8</xdr:row>
          <xdr:rowOff>57150</xdr:rowOff>
        </xdr:from>
        <xdr:to>
          <xdr:col>5</xdr:col>
          <xdr:colOff>542925</xdr:colOff>
          <xdr:row>10</xdr:row>
          <xdr:rowOff>123825</xdr:rowOff>
        </xdr:to>
        <xdr:sp macro="" textlink="">
          <xdr:nvSpPr>
            <xdr:cNvPr id="1380" name="Object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22</xdr:row>
          <xdr:rowOff>142875</xdr:rowOff>
        </xdr:from>
        <xdr:to>
          <xdr:col>5</xdr:col>
          <xdr:colOff>561975</xdr:colOff>
          <xdr:row>25</xdr:row>
          <xdr:rowOff>28575</xdr:rowOff>
        </xdr:to>
        <xdr:sp macro="" textlink="">
          <xdr:nvSpPr>
            <xdr:cNvPr id="1405" name="Object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57150</xdr:rowOff>
        </xdr:from>
        <xdr:to>
          <xdr:col>5</xdr:col>
          <xdr:colOff>552450</xdr:colOff>
          <xdr:row>34</xdr:row>
          <xdr:rowOff>95250</xdr:rowOff>
        </xdr:to>
        <xdr:sp macro="" textlink="">
          <xdr:nvSpPr>
            <xdr:cNvPr id="1407" name="Object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</xdr:row>
          <xdr:rowOff>76200</xdr:rowOff>
        </xdr:from>
        <xdr:to>
          <xdr:col>4</xdr:col>
          <xdr:colOff>447675</xdr:colOff>
          <xdr:row>11</xdr:row>
          <xdr:rowOff>85725</xdr:rowOff>
        </xdr:to>
        <xdr:sp macro="" textlink="">
          <xdr:nvSpPr>
            <xdr:cNvPr id="2" name="Object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28</xdr:row>
          <xdr:rowOff>85725</xdr:rowOff>
        </xdr:from>
        <xdr:to>
          <xdr:col>5</xdr:col>
          <xdr:colOff>542925</xdr:colOff>
          <xdr:row>30</xdr:row>
          <xdr:rowOff>76200</xdr:rowOff>
        </xdr:to>
        <xdr:sp macro="" textlink="">
          <xdr:nvSpPr>
            <xdr:cNvPr id="1416" name="Object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31</xdr:row>
          <xdr:rowOff>66675</xdr:rowOff>
        </xdr:from>
        <xdr:to>
          <xdr:col>4</xdr:col>
          <xdr:colOff>476250</xdr:colOff>
          <xdr:row>35</xdr:row>
          <xdr:rowOff>85725</xdr:rowOff>
        </xdr:to>
        <xdr:sp macro="" textlink="">
          <xdr:nvSpPr>
            <xdr:cNvPr id="1417" name="Object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36</xdr:row>
          <xdr:rowOff>38100</xdr:rowOff>
        </xdr:from>
        <xdr:to>
          <xdr:col>4</xdr:col>
          <xdr:colOff>171450</xdr:colOff>
          <xdr:row>37</xdr:row>
          <xdr:rowOff>123825</xdr:rowOff>
        </xdr:to>
        <xdr:sp macro="" textlink="">
          <xdr:nvSpPr>
            <xdr:cNvPr id="1418" name="Object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21</xdr:row>
          <xdr:rowOff>123825</xdr:rowOff>
        </xdr:from>
        <xdr:to>
          <xdr:col>4</xdr:col>
          <xdr:colOff>466725</xdr:colOff>
          <xdr:row>25</xdr:row>
          <xdr:rowOff>152400</xdr:rowOff>
        </xdr:to>
        <xdr:sp macro="" textlink="">
          <xdr:nvSpPr>
            <xdr:cNvPr id="1419" name="Object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28</xdr:row>
          <xdr:rowOff>95250</xdr:rowOff>
        </xdr:from>
        <xdr:to>
          <xdr:col>4</xdr:col>
          <xdr:colOff>219075</xdr:colOff>
          <xdr:row>30</xdr:row>
          <xdr:rowOff>57150</xdr:rowOff>
        </xdr:to>
        <xdr:sp macro="" textlink="">
          <xdr:nvSpPr>
            <xdr:cNvPr id="1420" name="Object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12</xdr:row>
          <xdr:rowOff>104775</xdr:rowOff>
        </xdr:from>
        <xdr:to>
          <xdr:col>4</xdr:col>
          <xdr:colOff>190500</xdr:colOff>
          <xdr:row>14</xdr:row>
          <xdr:rowOff>85725</xdr:rowOff>
        </xdr:to>
        <xdr:sp macro="" textlink="">
          <xdr:nvSpPr>
            <xdr:cNvPr id="1421" name="Object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19050</xdr:rowOff>
        </xdr:from>
        <xdr:to>
          <xdr:col>4</xdr:col>
          <xdr:colOff>190500</xdr:colOff>
          <xdr:row>17</xdr:row>
          <xdr:rowOff>0</xdr:rowOff>
        </xdr:to>
        <xdr:sp macro="" textlink="">
          <xdr:nvSpPr>
            <xdr:cNvPr id="1422" name="Object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17</xdr:row>
          <xdr:rowOff>104775</xdr:rowOff>
        </xdr:from>
        <xdr:to>
          <xdr:col>4</xdr:col>
          <xdr:colOff>200025</xdr:colOff>
          <xdr:row>19</xdr:row>
          <xdr:rowOff>76200</xdr:rowOff>
        </xdr:to>
        <xdr:sp macro="" textlink="">
          <xdr:nvSpPr>
            <xdr:cNvPr id="1423" name="Object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zoomScale="79" zoomScaleNormal="79" workbookViewId="0">
      <pane ySplit="7" topLeftCell="A8" activePane="bottomLeft" state="frozen"/>
      <selection pane="bottomLeft" activeCell="P5" sqref="P5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42578125" style="1" bestFit="1" customWidth="1"/>
    <col min="18" max="18" width="9.42578125" style="1" hidden="1" customWidth="1"/>
    <col min="19" max="19" width="7" style="1" hidden="1" customWidth="1"/>
    <col min="20" max="16384" width="11.42578125" style="1"/>
  </cols>
  <sheetData>
    <row r="1" spans="1:20" ht="12.75" customHeight="1">
      <c r="A1"/>
      <c r="O1" s="3" t="s">
        <v>13</v>
      </c>
      <c r="P1" s="13" t="s">
        <v>24</v>
      </c>
      <c r="Q1" s="10"/>
    </row>
    <row r="2" spans="1:20" ht="12.75" customHeight="1">
      <c r="O2" s="3" t="s">
        <v>14</v>
      </c>
      <c r="P2" s="14" t="s">
        <v>60</v>
      </c>
      <c r="Q2" s="11"/>
    </row>
    <row r="3" spans="1:20" ht="12.75" customHeight="1">
      <c r="O3" s="3" t="s">
        <v>15</v>
      </c>
      <c r="P3" s="14" t="s">
        <v>59</v>
      </c>
      <c r="Q3" s="11"/>
    </row>
    <row r="4" spans="1:20">
      <c r="O4" s="3" t="s">
        <v>16</v>
      </c>
      <c r="P4" s="15">
        <v>45649</v>
      </c>
      <c r="Q4" s="12"/>
      <c r="T4" s="1" t="s">
        <v>99</v>
      </c>
    </row>
    <row r="5" spans="1:20" ht="13.5" thickBot="1">
      <c r="L5" s="16"/>
    </row>
    <row r="6" spans="1:20" ht="16.5" customHeight="1" thickBot="1">
      <c r="A6" s="75" t="s">
        <v>12</v>
      </c>
      <c r="B6" s="76"/>
      <c r="C6" s="76"/>
      <c r="D6" s="76"/>
      <c r="E6" s="76"/>
      <c r="F6" s="77"/>
      <c r="G6" s="78" t="s">
        <v>11</v>
      </c>
      <c r="H6" s="79"/>
      <c r="I6" s="79"/>
      <c r="J6" s="79"/>
      <c r="K6" s="79"/>
      <c r="L6" s="79"/>
      <c r="M6" s="80"/>
      <c r="N6" s="71" t="s">
        <v>25</v>
      </c>
      <c r="O6" s="72"/>
      <c r="P6" s="72"/>
      <c r="Q6" s="73"/>
    </row>
    <row r="7" spans="1:20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0">
      <c r="A8" s="55" t="s">
        <v>21</v>
      </c>
      <c r="B8" s="54" t="s">
        <v>22</v>
      </c>
      <c r="C8" s="54" t="s">
        <v>61</v>
      </c>
      <c r="D8" s="74"/>
      <c r="E8" s="74"/>
      <c r="F8" s="57"/>
      <c r="G8" s="54" t="s">
        <v>17</v>
      </c>
      <c r="H8" s="54" t="s">
        <v>17</v>
      </c>
      <c r="I8" s="54" t="s">
        <v>17</v>
      </c>
      <c r="J8" s="54" t="s">
        <v>83</v>
      </c>
      <c r="K8" s="54" t="s">
        <v>17</v>
      </c>
      <c r="L8" s="54" t="s">
        <v>17</v>
      </c>
      <c r="M8" s="54" t="s">
        <v>17</v>
      </c>
      <c r="N8" s="29" t="s">
        <v>62</v>
      </c>
      <c r="O8" s="30" t="s">
        <v>63</v>
      </c>
      <c r="P8" s="53">
        <f t="shared" ref="P8:P40" si="0">Q8/$Q$42</f>
        <v>0.30832000000000004</v>
      </c>
      <c r="Q8" s="40">
        <f>$S$12*R8</f>
        <v>0.10606208</v>
      </c>
      <c r="R8" s="41">
        <v>0.96350000000000002</v>
      </c>
      <c r="S8" s="20"/>
      <c r="T8" s="4"/>
    </row>
    <row r="9" spans="1:20">
      <c r="A9" s="55"/>
      <c r="B9" s="54"/>
      <c r="C9" s="54"/>
      <c r="D9" s="74"/>
      <c r="E9" s="74"/>
      <c r="F9" s="57"/>
      <c r="G9" s="54"/>
      <c r="H9" s="54"/>
      <c r="I9" s="54"/>
      <c r="J9" s="54"/>
      <c r="K9" s="54"/>
      <c r="L9" s="54"/>
      <c r="M9" s="54"/>
      <c r="N9" s="31" t="s">
        <v>64</v>
      </c>
      <c r="O9" s="30" t="s">
        <v>65</v>
      </c>
      <c r="P9" s="53">
        <f t="shared" si="0"/>
        <v>8.0000000000000002E-3</v>
      </c>
      <c r="Q9" s="40">
        <f>$S$12*R9</f>
        <v>2.7520000000000001E-3</v>
      </c>
      <c r="R9" s="41">
        <v>2.5000000000000001E-2</v>
      </c>
      <c r="S9" s="42"/>
      <c r="T9" s="4"/>
    </row>
    <row r="10" spans="1:20">
      <c r="A10" s="55"/>
      <c r="B10" s="54"/>
      <c r="C10" s="54"/>
      <c r="D10" s="74"/>
      <c r="E10" s="74"/>
      <c r="F10" s="57"/>
      <c r="G10" s="54"/>
      <c r="H10" s="54"/>
      <c r="I10" s="54"/>
      <c r="J10" s="54"/>
      <c r="K10" s="54"/>
      <c r="L10" s="54"/>
      <c r="M10" s="54"/>
      <c r="N10" s="31" t="s">
        <v>44</v>
      </c>
      <c r="O10" s="30" t="s">
        <v>31</v>
      </c>
      <c r="P10" s="53">
        <f t="shared" si="0"/>
        <v>8.0000000000000015E-4</v>
      </c>
      <c r="Q10" s="40">
        <f>$S$12*R10</f>
        <v>2.7520000000000002E-4</v>
      </c>
      <c r="R10" s="41">
        <v>2.5000000000000001E-3</v>
      </c>
      <c r="S10" s="42"/>
      <c r="T10" s="4"/>
    </row>
    <row r="11" spans="1:20">
      <c r="A11" s="55"/>
      <c r="B11" s="54"/>
      <c r="C11" s="54"/>
      <c r="D11" s="74"/>
      <c r="E11" s="74"/>
      <c r="F11" s="57"/>
      <c r="G11" s="54"/>
      <c r="H11" s="54"/>
      <c r="I11" s="54"/>
      <c r="J11" s="54"/>
      <c r="K11" s="54"/>
      <c r="L11" s="54"/>
      <c r="M11" s="54"/>
      <c r="N11" s="31" t="s">
        <v>45</v>
      </c>
      <c r="O11" s="30" t="s">
        <v>66</v>
      </c>
      <c r="P11" s="53">
        <f t="shared" si="0"/>
        <v>3.2000000000000003E-4</v>
      </c>
      <c r="Q11" s="40">
        <f>$S$12*R11</f>
        <v>1.1008E-4</v>
      </c>
      <c r="R11" s="41">
        <v>1E-3</v>
      </c>
      <c r="S11" s="42"/>
      <c r="T11" s="4"/>
    </row>
    <row r="12" spans="1:20">
      <c r="A12" s="55"/>
      <c r="B12" s="54"/>
      <c r="C12" s="54"/>
      <c r="D12" s="74"/>
      <c r="E12" s="74"/>
      <c r="F12" s="57"/>
      <c r="G12" s="54"/>
      <c r="H12" s="54"/>
      <c r="I12" s="54"/>
      <c r="J12" s="54"/>
      <c r="K12" s="54"/>
      <c r="L12" s="54"/>
      <c r="M12" s="54"/>
      <c r="N12" s="31" t="s">
        <v>67</v>
      </c>
      <c r="O12" s="30" t="s">
        <v>33</v>
      </c>
      <c r="P12" s="53">
        <f t="shared" si="0"/>
        <v>2.5600000000000002E-3</v>
      </c>
      <c r="Q12" s="40">
        <f>$S$12*R12</f>
        <v>8.8064000000000003E-4</v>
      </c>
      <c r="R12" s="41">
        <v>8.0000000000000002E-3</v>
      </c>
      <c r="S12" s="48">
        <f>Q42*32%</f>
        <v>0.11008</v>
      </c>
      <c r="T12" s="4"/>
    </row>
    <row r="13" spans="1:20">
      <c r="A13" s="55" t="s">
        <v>84</v>
      </c>
      <c r="B13" s="55" t="s">
        <v>89</v>
      </c>
      <c r="C13" s="55" t="s">
        <v>98</v>
      </c>
      <c r="D13" s="58"/>
      <c r="E13" s="59"/>
      <c r="F13" s="64"/>
      <c r="G13" s="57" t="s">
        <v>17</v>
      </c>
      <c r="H13" s="57" t="s">
        <v>17</v>
      </c>
      <c r="I13" s="57" t="s">
        <v>17</v>
      </c>
      <c r="J13" s="57" t="s">
        <v>17</v>
      </c>
      <c r="K13" s="57" t="s">
        <v>17</v>
      </c>
      <c r="L13" s="57" t="s">
        <v>17</v>
      </c>
      <c r="M13" s="57" t="s">
        <v>17</v>
      </c>
      <c r="N13" s="37" t="s">
        <v>90</v>
      </c>
      <c r="O13" s="37" t="s">
        <v>58</v>
      </c>
      <c r="P13" s="53">
        <f t="shared" si="0"/>
        <v>9.0000000000000002E-6</v>
      </c>
      <c r="Q13" s="40">
        <f>$S$19*R13</f>
        <v>3.0959999999999997E-6</v>
      </c>
      <c r="R13" s="41">
        <v>1.125E-2</v>
      </c>
      <c r="S13" s="48"/>
      <c r="T13" s="4"/>
    </row>
    <row r="14" spans="1:20">
      <c r="A14" s="55"/>
      <c r="B14" s="55"/>
      <c r="C14" s="55"/>
      <c r="D14" s="60"/>
      <c r="E14" s="61"/>
      <c r="F14" s="64"/>
      <c r="G14" s="57"/>
      <c r="H14" s="57"/>
      <c r="I14" s="57"/>
      <c r="J14" s="57"/>
      <c r="K14" s="57"/>
      <c r="L14" s="57"/>
      <c r="M14" s="57"/>
      <c r="N14" s="37" t="s">
        <v>91</v>
      </c>
      <c r="O14" s="37" t="s">
        <v>58</v>
      </c>
      <c r="P14" s="53">
        <f t="shared" si="0"/>
        <v>1.8E-5</v>
      </c>
      <c r="Q14" s="40">
        <f t="shared" ref="Q14:Q20" si="1">$S$19*R14</f>
        <v>6.1919999999999993E-6</v>
      </c>
      <c r="R14" s="41">
        <v>2.2499999999999999E-2</v>
      </c>
      <c r="S14" s="48"/>
      <c r="T14" s="4"/>
    </row>
    <row r="15" spans="1:20">
      <c r="A15" s="55"/>
      <c r="B15" s="55"/>
      <c r="C15" s="55"/>
      <c r="D15" s="60"/>
      <c r="E15" s="61"/>
      <c r="F15" s="64"/>
      <c r="G15" s="57"/>
      <c r="H15" s="57"/>
      <c r="I15" s="57"/>
      <c r="J15" s="57"/>
      <c r="K15" s="57"/>
      <c r="L15" s="57"/>
      <c r="M15" s="57"/>
      <c r="N15" s="37" t="s">
        <v>92</v>
      </c>
      <c r="O15" s="37" t="s">
        <v>58</v>
      </c>
      <c r="P15" s="53">
        <f t="shared" si="0"/>
        <v>1.8E-5</v>
      </c>
      <c r="Q15" s="40">
        <f t="shared" si="1"/>
        <v>6.1919999999999993E-6</v>
      </c>
      <c r="R15" s="41">
        <v>2.2499999999999999E-2</v>
      </c>
      <c r="S15" s="48"/>
      <c r="T15" s="4"/>
    </row>
    <row r="16" spans="1:20">
      <c r="A16" s="55"/>
      <c r="B16" s="55"/>
      <c r="C16" s="55"/>
      <c r="D16" s="60"/>
      <c r="E16" s="61"/>
      <c r="F16" s="64"/>
      <c r="G16" s="57"/>
      <c r="H16" s="57"/>
      <c r="I16" s="57"/>
      <c r="J16" s="57"/>
      <c r="K16" s="57"/>
      <c r="L16" s="57"/>
      <c r="M16" s="57"/>
      <c r="N16" s="37" t="s">
        <v>93</v>
      </c>
      <c r="O16" s="37" t="s">
        <v>58</v>
      </c>
      <c r="P16" s="53">
        <f t="shared" si="0"/>
        <v>5.6999999999999983E-5</v>
      </c>
      <c r="Q16" s="40">
        <f t="shared" si="1"/>
        <v>1.9607999999999993E-5</v>
      </c>
      <c r="R16" s="41">
        <v>7.124999999999998E-2</v>
      </c>
      <c r="S16" s="48"/>
      <c r="T16" s="4"/>
    </row>
    <row r="17" spans="1:22">
      <c r="A17" s="55"/>
      <c r="B17" s="55"/>
      <c r="C17" s="55"/>
      <c r="D17" s="60"/>
      <c r="E17" s="61"/>
      <c r="F17" s="64"/>
      <c r="G17" s="57"/>
      <c r="H17" s="57"/>
      <c r="I17" s="57"/>
      <c r="J17" s="57"/>
      <c r="K17" s="57"/>
      <c r="L17" s="57"/>
      <c r="M17" s="57"/>
      <c r="N17" s="37" t="s">
        <v>94</v>
      </c>
      <c r="O17" s="37" t="s">
        <v>58</v>
      </c>
      <c r="P17" s="53">
        <f t="shared" si="0"/>
        <v>1.8E-5</v>
      </c>
      <c r="Q17" s="40">
        <f t="shared" si="1"/>
        <v>6.1919999999999993E-6</v>
      </c>
      <c r="R17" s="41">
        <v>2.2499999999999999E-2</v>
      </c>
      <c r="S17" s="48"/>
      <c r="T17" s="4"/>
    </row>
    <row r="18" spans="1:22">
      <c r="A18" s="55"/>
      <c r="B18" s="55"/>
      <c r="C18" s="55"/>
      <c r="D18" s="60"/>
      <c r="E18" s="61"/>
      <c r="F18" s="64"/>
      <c r="G18" s="57"/>
      <c r="H18" s="57"/>
      <c r="I18" s="57"/>
      <c r="J18" s="57"/>
      <c r="K18" s="57"/>
      <c r="L18" s="57"/>
      <c r="M18" s="57"/>
      <c r="N18" s="37" t="s">
        <v>95</v>
      </c>
      <c r="O18" s="37" t="s">
        <v>58</v>
      </c>
      <c r="P18" s="53">
        <f t="shared" si="0"/>
        <v>1.1999999999999999E-4</v>
      </c>
      <c r="Q18" s="40">
        <f t="shared" si="1"/>
        <v>4.1279999999999991E-5</v>
      </c>
      <c r="R18" s="41">
        <v>0.15</v>
      </c>
      <c r="S18" s="48"/>
      <c r="T18" s="4"/>
    </row>
    <row r="19" spans="1:22">
      <c r="A19" s="55"/>
      <c r="B19" s="55"/>
      <c r="C19" s="55"/>
      <c r="D19" s="60"/>
      <c r="E19" s="61"/>
      <c r="F19" s="64"/>
      <c r="G19" s="57"/>
      <c r="H19" s="57"/>
      <c r="I19" s="57"/>
      <c r="J19" s="57"/>
      <c r="K19" s="57"/>
      <c r="L19" s="57"/>
      <c r="M19" s="57"/>
      <c r="N19" s="37" t="s">
        <v>96</v>
      </c>
      <c r="O19" s="37" t="s">
        <v>58</v>
      </c>
      <c r="P19" s="53">
        <f t="shared" si="0"/>
        <v>3.9999999999999996E-4</v>
      </c>
      <c r="Q19" s="40">
        <f t="shared" si="1"/>
        <v>1.3759999999999998E-4</v>
      </c>
      <c r="R19" s="41">
        <v>0.5</v>
      </c>
      <c r="S19" s="48">
        <f>Q42*0.08%</f>
        <v>2.7519999999999997E-4</v>
      </c>
      <c r="T19" s="4"/>
    </row>
    <row r="20" spans="1:22">
      <c r="A20" s="55"/>
      <c r="B20" s="55"/>
      <c r="C20" s="55"/>
      <c r="D20" s="62"/>
      <c r="E20" s="63"/>
      <c r="F20" s="64"/>
      <c r="G20" s="57"/>
      <c r="H20" s="57"/>
      <c r="I20" s="57"/>
      <c r="J20" s="57"/>
      <c r="K20" s="57"/>
      <c r="L20" s="57"/>
      <c r="M20" s="57"/>
      <c r="N20" s="37" t="s">
        <v>82</v>
      </c>
      <c r="O20" s="37" t="s">
        <v>97</v>
      </c>
      <c r="P20" s="53">
        <f t="shared" si="0"/>
        <v>1.5999999999999999E-4</v>
      </c>
      <c r="Q20" s="40">
        <f t="shared" si="1"/>
        <v>5.5039999999999995E-5</v>
      </c>
      <c r="R20" s="41">
        <v>0.2</v>
      </c>
      <c r="S20" s="48"/>
      <c r="T20" s="4"/>
    </row>
    <row r="21" spans="1:22">
      <c r="A21" s="55" t="s">
        <v>40</v>
      </c>
      <c r="B21" s="55" t="s">
        <v>38</v>
      </c>
      <c r="C21" s="55" t="s">
        <v>39</v>
      </c>
      <c r="D21" s="70"/>
      <c r="E21" s="70"/>
      <c r="F21" s="64"/>
      <c r="G21" s="57" t="s">
        <v>17</v>
      </c>
      <c r="H21" s="57" t="s">
        <v>17</v>
      </c>
      <c r="I21" s="57" t="s">
        <v>17</v>
      </c>
      <c r="J21" s="57" t="s">
        <v>17</v>
      </c>
      <c r="K21" s="57" t="s">
        <v>17</v>
      </c>
      <c r="L21" s="57" t="s">
        <v>17</v>
      </c>
      <c r="M21" s="57" t="s">
        <v>17</v>
      </c>
      <c r="N21" s="39" t="s">
        <v>68</v>
      </c>
      <c r="O21" s="39" t="s">
        <v>33</v>
      </c>
      <c r="P21" s="53">
        <f t="shared" si="0"/>
        <v>6.0799999999999993E-4</v>
      </c>
      <c r="Q21" s="40">
        <f>$S$28*R21</f>
        <v>2.0915199999999997E-4</v>
      </c>
      <c r="R21" s="41">
        <v>0.76</v>
      </c>
      <c r="S21" s="48"/>
      <c r="T21" s="4"/>
    </row>
    <row r="22" spans="1:22">
      <c r="A22" s="55"/>
      <c r="B22" s="55"/>
      <c r="C22" s="55"/>
      <c r="D22" s="70"/>
      <c r="E22" s="70"/>
      <c r="F22" s="64"/>
      <c r="G22" s="57"/>
      <c r="H22" s="57"/>
      <c r="I22" s="57"/>
      <c r="J22" s="57"/>
      <c r="K22" s="57"/>
      <c r="L22" s="57"/>
      <c r="M22" s="57"/>
      <c r="N22" s="39" t="s">
        <v>41</v>
      </c>
      <c r="O22" s="39" t="s">
        <v>42</v>
      </c>
      <c r="P22" s="53">
        <f t="shared" si="0"/>
        <v>2.3999999999999997E-5</v>
      </c>
      <c r="Q22" s="40">
        <f t="shared" ref="Q22:Q28" si="2">$S$28*R22</f>
        <v>8.2559999999999985E-6</v>
      </c>
      <c r="R22" s="41">
        <v>0.03</v>
      </c>
      <c r="S22" s="48"/>
      <c r="T22" s="4"/>
    </row>
    <row r="23" spans="1:22">
      <c r="A23" s="55"/>
      <c r="B23" s="55"/>
      <c r="C23" s="55"/>
      <c r="D23" s="70"/>
      <c r="E23" s="70"/>
      <c r="F23" s="64"/>
      <c r="G23" s="57"/>
      <c r="H23" s="57"/>
      <c r="I23" s="57"/>
      <c r="J23" s="57"/>
      <c r="K23" s="57"/>
      <c r="L23" s="57"/>
      <c r="M23" s="57"/>
      <c r="N23" s="39" t="s">
        <v>69</v>
      </c>
      <c r="O23" s="39" t="s">
        <v>58</v>
      </c>
      <c r="P23" s="53">
        <f t="shared" si="0"/>
        <v>5.6000000000000006E-5</v>
      </c>
      <c r="Q23" s="40">
        <f t="shared" si="2"/>
        <v>1.9264000000000001E-5</v>
      </c>
      <c r="R23" s="41">
        <v>7.0000000000000007E-2</v>
      </c>
      <c r="S23" s="48"/>
      <c r="T23" s="20"/>
      <c r="U23" s="20"/>
      <c r="V23" s="4"/>
    </row>
    <row r="24" spans="1:22">
      <c r="A24" s="55"/>
      <c r="B24" s="55"/>
      <c r="C24" s="55"/>
      <c r="D24" s="70"/>
      <c r="E24" s="70"/>
      <c r="F24" s="64"/>
      <c r="G24" s="57"/>
      <c r="H24" s="57"/>
      <c r="I24" s="57"/>
      <c r="J24" s="57"/>
      <c r="K24" s="57"/>
      <c r="L24" s="57"/>
      <c r="M24" s="57"/>
      <c r="N24" s="39" t="s">
        <v>70</v>
      </c>
      <c r="O24" s="39" t="s">
        <v>58</v>
      </c>
      <c r="P24" s="53">
        <f t="shared" si="0"/>
        <v>2.3999999999999997E-5</v>
      </c>
      <c r="Q24" s="40">
        <f t="shared" si="2"/>
        <v>8.2559999999999985E-6</v>
      </c>
      <c r="R24" s="41">
        <v>0.03</v>
      </c>
      <c r="S24" s="48"/>
      <c r="T24" s="20"/>
      <c r="U24" s="20"/>
      <c r="V24" s="4"/>
    </row>
    <row r="25" spans="1:22">
      <c r="A25" s="55"/>
      <c r="B25" s="55"/>
      <c r="C25" s="55"/>
      <c r="D25" s="70"/>
      <c r="E25" s="70"/>
      <c r="F25" s="64"/>
      <c r="G25" s="57"/>
      <c r="H25" s="57"/>
      <c r="I25" s="57"/>
      <c r="J25" s="57"/>
      <c r="K25" s="57"/>
      <c r="L25" s="57"/>
      <c r="M25" s="57"/>
      <c r="N25" s="39" t="s">
        <v>71</v>
      </c>
      <c r="O25" s="39" t="s">
        <v>58</v>
      </c>
      <c r="P25" s="53">
        <f t="shared" si="0"/>
        <v>2.3999999999999997E-5</v>
      </c>
      <c r="Q25" s="40">
        <f t="shared" si="2"/>
        <v>8.2559999999999985E-6</v>
      </c>
      <c r="R25" s="41">
        <v>0.03</v>
      </c>
      <c r="S25" s="48"/>
      <c r="T25" s="20"/>
      <c r="U25" s="20"/>
      <c r="V25" s="4"/>
    </row>
    <row r="26" spans="1:22">
      <c r="A26" s="55"/>
      <c r="B26" s="55"/>
      <c r="C26" s="55"/>
      <c r="D26" s="70"/>
      <c r="E26" s="70"/>
      <c r="F26" s="64"/>
      <c r="G26" s="57"/>
      <c r="H26" s="57"/>
      <c r="I26" s="57"/>
      <c r="J26" s="57"/>
      <c r="K26" s="57"/>
      <c r="L26" s="57"/>
      <c r="M26" s="57"/>
      <c r="N26" s="39" t="s">
        <v>72</v>
      </c>
      <c r="O26" s="39" t="s">
        <v>58</v>
      </c>
      <c r="P26" s="53">
        <f t="shared" si="0"/>
        <v>5.6000000000000006E-5</v>
      </c>
      <c r="Q26" s="40">
        <f t="shared" si="2"/>
        <v>1.9264000000000001E-5</v>
      </c>
      <c r="R26" s="41">
        <v>7.0000000000000007E-2</v>
      </c>
      <c r="S26" s="48"/>
      <c r="T26" s="20"/>
      <c r="U26" s="20"/>
      <c r="V26" s="4"/>
    </row>
    <row r="27" spans="1:22">
      <c r="A27" s="55"/>
      <c r="B27" s="55"/>
      <c r="C27" s="55"/>
      <c r="D27" s="70"/>
      <c r="E27" s="70"/>
      <c r="F27" s="64"/>
      <c r="G27" s="57"/>
      <c r="H27" s="57"/>
      <c r="I27" s="57"/>
      <c r="J27" s="57"/>
      <c r="K27" s="57"/>
      <c r="L27" s="57"/>
      <c r="M27" s="57"/>
      <c r="N27" s="39" t="s">
        <v>73</v>
      </c>
      <c r="O27" s="39" t="s">
        <v>43</v>
      </c>
      <c r="P27" s="53">
        <f t="shared" si="0"/>
        <v>2.3999999999999999E-6</v>
      </c>
      <c r="Q27" s="40">
        <f t="shared" si="2"/>
        <v>8.2559999999999988E-7</v>
      </c>
      <c r="R27" s="41">
        <v>3.0000000000000001E-3</v>
      </c>
      <c r="S27" s="48"/>
      <c r="T27" s="4"/>
    </row>
    <row r="28" spans="1:22">
      <c r="A28" s="55"/>
      <c r="B28" s="55"/>
      <c r="C28" s="55"/>
      <c r="D28" s="70"/>
      <c r="E28" s="70"/>
      <c r="F28" s="64"/>
      <c r="G28" s="57"/>
      <c r="H28" s="57"/>
      <c r="I28" s="57"/>
      <c r="J28" s="57"/>
      <c r="K28" s="57"/>
      <c r="L28" s="57"/>
      <c r="M28" s="57"/>
      <c r="N28" s="39" t="s">
        <v>74</v>
      </c>
      <c r="O28" s="39" t="s">
        <v>58</v>
      </c>
      <c r="P28" s="53">
        <f t="shared" si="0"/>
        <v>5.5999999999999997E-6</v>
      </c>
      <c r="Q28" s="40">
        <f t="shared" si="2"/>
        <v>1.9263999999999999E-6</v>
      </c>
      <c r="R28" s="41">
        <v>7.0000000000000001E-3</v>
      </c>
      <c r="S28" s="48">
        <f>Q42*0.08%</f>
        <v>2.7519999999999997E-4</v>
      </c>
      <c r="T28" s="4"/>
    </row>
    <row r="29" spans="1:22">
      <c r="A29" s="55" t="s">
        <v>85</v>
      </c>
      <c r="B29" s="54" t="s">
        <v>47</v>
      </c>
      <c r="C29" s="54" t="s">
        <v>57</v>
      </c>
      <c r="D29" s="66"/>
      <c r="E29" s="66"/>
      <c r="F29" s="67"/>
      <c r="G29" s="54" t="s">
        <v>17</v>
      </c>
      <c r="H29" s="54" t="s">
        <v>17</v>
      </c>
      <c r="I29" s="54" t="s">
        <v>17</v>
      </c>
      <c r="J29" s="54" t="s">
        <v>86</v>
      </c>
      <c r="K29" s="54" t="s">
        <v>17</v>
      </c>
      <c r="L29" s="54" t="s">
        <v>17</v>
      </c>
      <c r="M29" s="54" t="s">
        <v>17</v>
      </c>
      <c r="N29" s="32" t="s">
        <v>62</v>
      </c>
      <c r="O29" s="33" t="s">
        <v>63</v>
      </c>
      <c r="P29" s="53">
        <f t="shared" si="0"/>
        <v>1.2544999999999998E-3</v>
      </c>
      <c r="Q29" s="40">
        <f>$S$31*R29</f>
        <v>4.3154799999999991E-4</v>
      </c>
      <c r="R29" s="43">
        <v>0.96499999999999997</v>
      </c>
      <c r="S29" s="49"/>
    </row>
    <row r="30" spans="1:22">
      <c r="A30" s="55"/>
      <c r="B30" s="54"/>
      <c r="C30" s="54"/>
      <c r="D30" s="66"/>
      <c r="E30" s="66"/>
      <c r="F30" s="68"/>
      <c r="G30" s="54"/>
      <c r="H30" s="54"/>
      <c r="I30" s="54"/>
      <c r="J30" s="54"/>
      <c r="K30" s="54"/>
      <c r="L30" s="54"/>
      <c r="M30" s="54"/>
      <c r="N30" s="32" t="s">
        <v>75</v>
      </c>
      <c r="O30" s="34" t="s">
        <v>76</v>
      </c>
      <c r="P30" s="53">
        <f t="shared" si="0"/>
        <v>4.5480499999999999E-5</v>
      </c>
      <c r="Q30" s="40">
        <f>$S$31*R30</f>
        <v>1.5645291999999999E-5</v>
      </c>
      <c r="R30" s="43">
        <v>3.4985000000000002E-2</v>
      </c>
      <c r="S30" s="49"/>
    </row>
    <row r="31" spans="1:22">
      <c r="A31" s="55"/>
      <c r="B31" s="54"/>
      <c r="C31" s="54"/>
      <c r="D31" s="66"/>
      <c r="E31" s="66"/>
      <c r="F31" s="69"/>
      <c r="G31" s="54"/>
      <c r="H31" s="54"/>
      <c r="I31" s="54"/>
      <c r="J31" s="54"/>
      <c r="K31" s="54"/>
      <c r="L31" s="54"/>
      <c r="M31" s="54"/>
      <c r="N31" s="35" t="s">
        <v>32</v>
      </c>
      <c r="O31" s="36" t="s">
        <v>33</v>
      </c>
      <c r="P31" s="53">
        <f t="shared" si="0"/>
        <v>1.9499999999999999E-8</v>
      </c>
      <c r="Q31" s="40">
        <f>$S$31*R31</f>
        <v>6.7079999999999988E-9</v>
      </c>
      <c r="R31" s="43">
        <v>1.5E-5</v>
      </c>
      <c r="S31" s="49">
        <f>Q42*0.13%</f>
        <v>4.4719999999999992E-4</v>
      </c>
    </row>
    <row r="32" spans="1:22">
      <c r="A32" s="55" t="s">
        <v>19</v>
      </c>
      <c r="B32" s="54" t="s">
        <v>46</v>
      </c>
      <c r="C32" s="54" t="s">
        <v>39</v>
      </c>
      <c r="D32" s="66"/>
      <c r="E32" s="66"/>
      <c r="F32" s="65"/>
      <c r="G32" s="54" t="s">
        <v>17</v>
      </c>
      <c r="H32" s="54" t="s">
        <v>17</v>
      </c>
      <c r="I32" s="54" t="s">
        <v>17</v>
      </c>
      <c r="J32" s="54" t="s">
        <v>17</v>
      </c>
      <c r="K32" s="54" t="s">
        <v>17</v>
      </c>
      <c r="L32" s="54" t="s">
        <v>17</v>
      </c>
      <c r="M32" s="54" t="s">
        <v>17</v>
      </c>
      <c r="N32" s="27" t="s">
        <v>48</v>
      </c>
      <c r="O32" s="28" t="s">
        <v>49</v>
      </c>
      <c r="P32" s="53">
        <f t="shared" si="0"/>
        <v>3.7649023255813964E-2</v>
      </c>
      <c r="Q32" s="40">
        <f>$S$36*R32</f>
        <v>1.2951264000000002E-2</v>
      </c>
      <c r="R32" s="43">
        <v>0.06</v>
      </c>
      <c r="S32" s="49"/>
    </row>
    <row r="33" spans="1:22">
      <c r="A33" s="55"/>
      <c r="B33" s="54"/>
      <c r="C33" s="54"/>
      <c r="D33" s="66"/>
      <c r="E33" s="66"/>
      <c r="F33" s="65"/>
      <c r="G33" s="54"/>
      <c r="H33" s="54"/>
      <c r="I33" s="54"/>
      <c r="J33" s="54"/>
      <c r="K33" s="54"/>
      <c r="L33" s="54"/>
      <c r="M33" s="54"/>
      <c r="N33" s="27" t="s">
        <v>50</v>
      </c>
      <c r="O33" s="28" t="s">
        <v>49</v>
      </c>
      <c r="P33" s="53">
        <f t="shared" si="0"/>
        <v>1.8824511627906982E-2</v>
      </c>
      <c r="Q33" s="40">
        <f>$S$36*R33</f>
        <v>6.4756320000000011E-3</v>
      </c>
      <c r="R33" s="43">
        <v>0.03</v>
      </c>
      <c r="S33" s="49"/>
    </row>
    <row r="34" spans="1:22">
      <c r="A34" s="55"/>
      <c r="B34" s="54"/>
      <c r="C34" s="54"/>
      <c r="D34" s="66"/>
      <c r="E34" s="66"/>
      <c r="F34" s="65"/>
      <c r="G34" s="54"/>
      <c r="H34" s="54"/>
      <c r="I34" s="54"/>
      <c r="J34" s="54"/>
      <c r="K34" s="54"/>
      <c r="L34" s="54"/>
      <c r="M34" s="54"/>
      <c r="N34" s="27" t="s">
        <v>51</v>
      </c>
      <c r="O34" s="27" t="s">
        <v>52</v>
      </c>
      <c r="P34" s="53">
        <f t="shared" si="0"/>
        <v>0.50198697674418624</v>
      </c>
      <c r="Q34" s="40">
        <f>$S$36*R34</f>
        <v>0.17268352000000006</v>
      </c>
      <c r="R34" s="43">
        <v>0.8</v>
      </c>
      <c r="S34" s="49"/>
    </row>
    <row r="35" spans="1:22">
      <c r="A35" s="55"/>
      <c r="B35" s="54"/>
      <c r="C35" s="54"/>
      <c r="D35" s="66"/>
      <c r="E35" s="66"/>
      <c r="F35" s="65"/>
      <c r="G35" s="54"/>
      <c r="H35" s="54"/>
      <c r="I35" s="54"/>
      <c r="J35" s="54"/>
      <c r="K35" s="54"/>
      <c r="L35" s="54"/>
      <c r="M35" s="54"/>
      <c r="N35" s="27" t="s">
        <v>53</v>
      </c>
      <c r="O35" s="27" t="s">
        <v>54</v>
      </c>
      <c r="P35" s="53">
        <f t="shared" si="0"/>
        <v>6.274837209302328E-2</v>
      </c>
      <c r="Q35" s="40">
        <f>$S$36*R35</f>
        <v>2.1585440000000008E-2</v>
      </c>
      <c r="R35" s="43">
        <v>0.1</v>
      </c>
      <c r="S35" s="49"/>
    </row>
    <row r="36" spans="1:22">
      <c r="A36" s="55"/>
      <c r="B36" s="54"/>
      <c r="C36" s="54"/>
      <c r="D36" s="66"/>
      <c r="E36" s="66"/>
      <c r="F36" s="65"/>
      <c r="G36" s="54"/>
      <c r="H36" s="54"/>
      <c r="I36" s="54"/>
      <c r="J36" s="54"/>
      <c r="K36" s="54"/>
      <c r="L36" s="54"/>
      <c r="M36" s="54"/>
      <c r="N36" s="27" t="s">
        <v>55</v>
      </c>
      <c r="O36" s="27" t="s">
        <v>56</v>
      </c>
      <c r="P36" s="53">
        <f t="shared" si="0"/>
        <v>6.2748372093023273E-3</v>
      </c>
      <c r="Q36" s="40">
        <f>$S$36*R36</f>
        <v>2.1585440000000005E-3</v>
      </c>
      <c r="R36" s="43">
        <v>0.01</v>
      </c>
      <c r="S36" s="49">
        <f>Q42-S40-S39-S38-S31-S28-S19-S12</f>
        <v>0.21585440000000006</v>
      </c>
    </row>
    <row r="37" spans="1:22">
      <c r="A37" s="55" t="s">
        <v>23</v>
      </c>
      <c r="B37" s="54" t="s">
        <v>77</v>
      </c>
      <c r="C37" s="54" t="s">
        <v>87</v>
      </c>
      <c r="D37" s="56"/>
      <c r="E37" s="56"/>
      <c r="F37" s="54"/>
      <c r="G37" s="54" t="s">
        <v>17</v>
      </c>
      <c r="H37" s="54" t="s">
        <v>88</v>
      </c>
      <c r="I37" s="54" t="s">
        <v>17</v>
      </c>
      <c r="J37" s="54" t="s">
        <v>17</v>
      </c>
      <c r="K37" s="54" t="s">
        <v>17</v>
      </c>
      <c r="L37" s="54" t="s">
        <v>17</v>
      </c>
      <c r="M37" s="54" t="s">
        <v>17</v>
      </c>
      <c r="N37" s="44" t="s">
        <v>78</v>
      </c>
      <c r="O37" s="44" t="s">
        <v>79</v>
      </c>
      <c r="P37" s="53">
        <f t="shared" si="0"/>
        <v>2.9996999999999999E-2</v>
      </c>
      <c r="Q37" s="40">
        <f>$S$38*R37</f>
        <v>1.0318968E-2</v>
      </c>
      <c r="R37" s="43">
        <v>0.99990000000000001</v>
      </c>
      <c r="S37" s="49"/>
    </row>
    <row r="38" spans="1:22">
      <c r="A38" s="55"/>
      <c r="B38" s="54"/>
      <c r="C38" s="54"/>
      <c r="D38" s="56"/>
      <c r="E38" s="56"/>
      <c r="F38" s="54"/>
      <c r="G38" s="54"/>
      <c r="H38" s="54"/>
      <c r="I38" s="54"/>
      <c r="J38" s="54"/>
      <c r="K38" s="54"/>
      <c r="L38" s="54"/>
      <c r="M38" s="54"/>
      <c r="N38" s="45" t="s">
        <v>80</v>
      </c>
      <c r="O38" s="45" t="s">
        <v>81</v>
      </c>
      <c r="P38" s="53">
        <f t="shared" si="0"/>
        <v>3.0000000000000005E-6</v>
      </c>
      <c r="Q38" s="40">
        <f>$S$38*R38</f>
        <v>1.032E-6</v>
      </c>
      <c r="R38" s="43">
        <v>1E-4</v>
      </c>
      <c r="S38" s="49">
        <f>Q42*3%</f>
        <v>1.0319999999999999E-2</v>
      </c>
    </row>
    <row r="39" spans="1:22">
      <c r="A39" s="39" t="s">
        <v>30</v>
      </c>
      <c r="B39" s="39" t="s">
        <v>34</v>
      </c>
      <c r="C39" s="39" t="s">
        <v>35</v>
      </c>
      <c r="D39" s="39" t="s">
        <v>35</v>
      </c>
      <c r="E39" s="39" t="s">
        <v>35</v>
      </c>
      <c r="F39" s="46" t="s">
        <v>35</v>
      </c>
      <c r="G39" s="39" t="s">
        <v>36</v>
      </c>
      <c r="H39" s="39" t="s">
        <v>36</v>
      </c>
      <c r="I39" s="39" t="s">
        <v>36</v>
      </c>
      <c r="J39" s="39" t="s">
        <v>36</v>
      </c>
      <c r="K39" s="39" t="s">
        <v>36</v>
      </c>
      <c r="L39" s="39" t="s">
        <v>36</v>
      </c>
      <c r="M39" s="39" t="s">
        <v>36</v>
      </c>
      <c r="N39" s="39" t="s">
        <v>30</v>
      </c>
      <c r="O39" s="39" t="s">
        <v>31</v>
      </c>
      <c r="P39" s="53">
        <f t="shared" si="0"/>
        <v>1.3808139534883721E-2</v>
      </c>
      <c r="Q39" s="40">
        <f>S39*R39</f>
        <v>4.7499999999999999E-3</v>
      </c>
      <c r="R39" s="41">
        <v>1</v>
      </c>
      <c r="S39" s="49">
        <f>4.75/1000</f>
        <v>4.7499999999999999E-3</v>
      </c>
      <c r="T39" s="20"/>
      <c r="U39" s="20"/>
      <c r="V39" s="4"/>
    </row>
    <row r="40" spans="1:22">
      <c r="A40" s="39" t="s">
        <v>30</v>
      </c>
      <c r="B40" s="39" t="s">
        <v>34</v>
      </c>
      <c r="C40" s="39" t="s">
        <v>35</v>
      </c>
      <c r="D40" s="39" t="s">
        <v>35</v>
      </c>
      <c r="E40" s="39" t="s">
        <v>35</v>
      </c>
      <c r="F40" s="46" t="s">
        <v>35</v>
      </c>
      <c r="G40" s="39" t="s">
        <v>36</v>
      </c>
      <c r="H40" s="39" t="s">
        <v>36</v>
      </c>
      <c r="I40" s="39" t="s">
        <v>36</v>
      </c>
      <c r="J40" s="39" t="s">
        <v>36</v>
      </c>
      <c r="K40" s="39" t="s">
        <v>36</v>
      </c>
      <c r="L40" s="39" t="s">
        <v>36</v>
      </c>
      <c r="M40" s="39" t="s">
        <v>36</v>
      </c>
      <c r="N40" s="39" t="s">
        <v>30</v>
      </c>
      <c r="O40" s="39" t="s">
        <v>31</v>
      </c>
      <c r="P40" s="53">
        <f t="shared" si="0"/>
        <v>5.8081395348837219E-3</v>
      </c>
      <c r="Q40" s="40">
        <f>S40*R40</f>
        <v>1.9980000000000002E-3</v>
      </c>
      <c r="R40" s="41">
        <v>1</v>
      </c>
      <c r="S40" s="49">
        <f>1.998/1000</f>
        <v>1.9980000000000002E-3</v>
      </c>
      <c r="T40" s="20"/>
      <c r="U40" s="20"/>
      <c r="V40" s="4"/>
    </row>
    <row r="41" spans="1:22" ht="13.5" thickBot="1">
      <c r="A41" s="9" t="s">
        <v>18</v>
      </c>
      <c r="O41" s="50" t="s">
        <v>37</v>
      </c>
      <c r="P41" s="51">
        <f>SUM(P8:P40)</f>
        <v>1.0000000000000004</v>
      </c>
      <c r="Q41" s="52">
        <f>SUM(Q8:Q40)</f>
        <v>0.34400000000000008</v>
      </c>
      <c r="R41" s="20"/>
      <c r="S41" s="48"/>
      <c r="T41" s="20"/>
      <c r="U41" s="20"/>
      <c r="V41" s="4"/>
    </row>
    <row r="42" spans="1:22">
      <c r="A42" s="5"/>
      <c r="P42" s="38"/>
      <c r="Q42" s="47">
        <f>344/1000</f>
        <v>0.34399999999999997</v>
      </c>
      <c r="R42" s="22"/>
      <c r="S42" s="48">
        <f>SUM(S10:S41)</f>
        <v>0.34400000000000003</v>
      </c>
      <c r="T42" s="22"/>
      <c r="U42" s="22"/>
      <c r="V42" s="4"/>
    </row>
    <row r="43" spans="1:22">
      <c r="P43" s="26"/>
      <c r="R43" s="21"/>
      <c r="S43" s="21"/>
      <c r="T43" s="21"/>
      <c r="U43" s="21"/>
    </row>
    <row r="44" spans="1:22">
      <c r="P44" s="26"/>
      <c r="R44" s="21"/>
      <c r="S44" s="21"/>
      <c r="T44" s="21"/>
      <c r="U44" s="21"/>
    </row>
    <row r="45" spans="1:22">
      <c r="P45" s="26"/>
      <c r="R45" s="21"/>
      <c r="S45" s="21"/>
      <c r="T45" s="21"/>
      <c r="U45" s="21"/>
    </row>
    <row r="46" spans="1:22">
      <c r="P46" s="26"/>
      <c r="R46" s="21"/>
      <c r="S46" s="21"/>
      <c r="T46" s="21"/>
      <c r="U46" s="21"/>
    </row>
    <row r="47" spans="1:22">
      <c r="P47" s="26"/>
      <c r="R47" s="21"/>
      <c r="S47" s="21"/>
      <c r="T47" s="21"/>
      <c r="U47" s="21"/>
    </row>
    <row r="48" spans="1:22">
      <c r="P48" s="26"/>
      <c r="R48" s="21"/>
      <c r="S48" s="21"/>
      <c r="T48" s="21"/>
      <c r="U48" s="21"/>
    </row>
    <row r="49" spans="16:21">
      <c r="P49" s="26"/>
      <c r="R49" s="21"/>
      <c r="S49" s="21"/>
      <c r="T49" s="21"/>
      <c r="U49" s="21"/>
    </row>
    <row r="50" spans="16:21">
      <c r="P50" s="26"/>
    </row>
    <row r="51" spans="16:21">
      <c r="P51" s="26"/>
    </row>
    <row r="52" spans="16:21">
      <c r="P52" s="26"/>
    </row>
    <row r="53" spans="16:21">
      <c r="P53" s="26"/>
    </row>
    <row r="54" spans="16:21">
      <c r="P54" s="26"/>
    </row>
    <row r="55" spans="16:21">
      <c r="P55" s="26"/>
    </row>
    <row r="56" spans="16:21">
      <c r="P56" s="26"/>
    </row>
    <row r="57" spans="16:21">
      <c r="P57" s="26"/>
    </row>
    <row r="58" spans="16:21">
      <c r="P58" s="26"/>
    </row>
    <row r="59" spans="16:21">
      <c r="P59" s="26"/>
    </row>
    <row r="60" spans="16:21">
      <c r="P60" s="26"/>
    </row>
    <row r="61" spans="16:21">
      <c r="P61" s="26"/>
    </row>
    <row r="62" spans="16:21">
      <c r="P62" s="26"/>
    </row>
    <row r="63" spans="16:21">
      <c r="P63" s="26"/>
    </row>
    <row r="64" spans="16:21">
      <c r="P64" s="26"/>
    </row>
    <row r="65" spans="16:16">
      <c r="P65" s="26"/>
    </row>
  </sheetData>
  <mergeCells count="75">
    <mergeCell ref="M8:M12"/>
    <mergeCell ref="G21:G28"/>
    <mergeCell ref="M21:M28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A21:A28"/>
    <mergeCell ref="B21:B28"/>
    <mergeCell ref="C21:C28"/>
    <mergeCell ref="D21:E28"/>
    <mergeCell ref="F21:F28"/>
    <mergeCell ref="K21:K28"/>
    <mergeCell ref="L21:L28"/>
    <mergeCell ref="H21:H28"/>
    <mergeCell ref="I21:I28"/>
    <mergeCell ref="J21:J28"/>
    <mergeCell ref="A32:A36"/>
    <mergeCell ref="B32:B36"/>
    <mergeCell ref="C32:C36"/>
    <mergeCell ref="D32:E36"/>
    <mergeCell ref="L29:L31"/>
    <mergeCell ref="A29:A31"/>
    <mergeCell ref="B29:B31"/>
    <mergeCell ref="C29:C31"/>
    <mergeCell ref="D29:E31"/>
    <mergeCell ref="J29:J31"/>
    <mergeCell ref="I32:I36"/>
    <mergeCell ref="F29:F31"/>
    <mergeCell ref="G29:G31"/>
    <mergeCell ref="H29:H31"/>
    <mergeCell ref="M29:M31"/>
    <mergeCell ref="F32:F36"/>
    <mergeCell ref="M32:M36"/>
    <mergeCell ref="H32:H36"/>
    <mergeCell ref="J32:J36"/>
    <mergeCell ref="K32:K36"/>
    <mergeCell ref="L32:L36"/>
    <mergeCell ref="K29:K31"/>
    <mergeCell ref="I29:I31"/>
    <mergeCell ref="G32:G36"/>
    <mergeCell ref="M13:M20"/>
    <mergeCell ref="A13:A20"/>
    <mergeCell ref="B13:B20"/>
    <mergeCell ref="C13:C20"/>
    <mergeCell ref="D13:E20"/>
    <mergeCell ref="F13:F20"/>
    <mergeCell ref="G13:G20"/>
    <mergeCell ref="H13:H20"/>
    <mergeCell ref="I13:I20"/>
    <mergeCell ref="J13:J20"/>
    <mergeCell ref="K13:K20"/>
    <mergeCell ref="L13:L20"/>
    <mergeCell ref="M37:M38"/>
    <mergeCell ref="A37:A38"/>
    <mergeCell ref="B37:B38"/>
    <mergeCell ref="C37:C38"/>
    <mergeCell ref="D37:E38"/>
    <mergeCell ref="F37:F38"/>
    <mergeCell ref="G37:G38"/>
    <mergeCell ref="H37:H38"/>
    <mergeCell ref="I37:I38"/>
    <mergeCell ref="J37:J38"/>
    <mergeCell ref="K37:K38"/>
    <mergeCell ref="L37:L38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60" r:id="rId4">
          <objectPr defaultSize="0" autoPict="0" r:id="rId5">
            <anchor moveWithCells="1">
              <from>
                <xdr:col>5</xdr:col>
                <xdr:colOff>152400</xdr:colOff>
                <xdr:row>36</xdr:row>
                <xdr:rowOff>47625</xdr:rowOff>
              </from>
              <to>
                <xdr:col>5</xdr:col>
                <xdr:colOff>466725</xdr:colOff>
                <xdr:row>37</xdr:row>
                <xdr:rowOff>114300</xdr:rowOff>
              </to>
            </anchor>
          </objectPr>
        </oleObject>
      </mc:Choice>
      <mc:Fallback>
        <oleObject progId="Acrobat Document" dvAspect="DVASPECT_ICON" shapeId="1360" r:id="rId4"/>
      </mc:Fallback>
    </mc:AlternateContent>
    <mc:AlternateContent xmlns:mc="http://schemas.openxmlformats.org/markup-compatibility/2006">
      <mc:Choice Requires="x14">
        <oleObject progId="Acrobat Document" dvAspect="DVASPECT_ICON" shapeId="1374" r:id="rId6">
          <objectPr defaultSize="0" autoPict="0" r:id="rId7">
            <anchor moveWithCells="1">
              <from>
                <xdr:col>5</xdr:col>
                <xdr:colOff>47625</xdr:colOff>
                <xdr:row>15</xdr:row>
                <xdr:rowOff>28575</xdr:rowOff>
              </from>
              <to>
                <xdr:col>5</xdr:col>
                <xdr:colOff>561975</xdr:colOff>
                <xdr:row>17</xdr:row>
                <xdr:rowOff>85725</xdr:rowOff>
              </to>
            </anchor>
          </objectPr>
        </oleObject>
      </mc:Choice>
      <mc:Fallback>
        <oleObject progId="Acrobat Document" dvAspect="DVASPECT_ICON" shapeId="1374" r:id="rId6"/>
      </mc:Fallback>
    </mc:AlternateContent>
    <mc:AlternateContent xmlns:mc="http://schemas.openxmlformats.org/markup-compatibility/2006">
      <mc:Choice Requires="x14">
        <oleObject progId="Acrobat Document" dvAspect="DVASPECT_ICON" shapeId="1380" r:id="rId8">
          <objectPr defaultSize="0" autoPict="0" r:id="rId9">
            <anchor moveWithCells="1">
              <from>
                <xdr:col>5</xdr:col>
                <xdr:colOff>85725</xdr:colOff>
                <xdr:row>8</xdr:row>
                <xdr:rowOff>57150</xdr:rowOff>
              </from>
              <to>
                <xdr:col>5</xdr:col>
                <xdr:colOff>542925</xdr:colOff>
                <xdr:row>10</xdr:row>
                <xdr:rowOff>123825</xdr:rowOff>
              </to>
            </anchor>
          </objectPr>
        </oleObject>
      </mc:Choice>
      <mc:Fallback>
        <oleObject progId="Acrobat Document" dvAspect="DVASPECT_ICON" shapeId="1380" r:id="rId8"/>
      </mc:Fallback>
    </mc:AlternateContent>
    <mc:AlternateContent xmlns:mc="http://schemas.openxmlformats.org/markup-compatibility/2006">
      <mc:Choice Requires="x14">
        <oleObject progId="Acrobat Document" dvAspect="DVASPECT_ICON" shapeId="1405" r:id="rId10">
          <objectPr defaultSize="0" autoPict="0" r:id="rId11">
            <anchor moveWithCells="1">
              <from>
                <xdr:col>5</xdr:col>
                <xdr:colOff>57150</xdr:colOff>
                <xdr:row>22</xdr:row>
                <xdr:rowOff>142875</xdr:rowOff>
              </from>
              <to>
                <xdr:col>5</xdr:col>
                <xdr:colOff>561975</xdr:colOff>
                <xdr:row>25</xdr:row>
                <xdr:rowOff>28575</xdr:rowOff>
              </to>
            </anchor>
          </objectPr>
        </oleObject>
      </mc:Choice>
      <mc:Fallback>
        <oleObject progId="Acrobat Document" dvAspect="DVASPECT_ICON" shapeId="1405" r:id="rId10"/>
      </mc:Fallback>
    </mc:AlternateContent>
    <mc:AlternateContent xmlns:mc="http://schemas.openxmlformats.org/markup-compatibility/2006">
      <mc:Choice Requires="x14">
        <oleObject progId="Acrobat Document" dvAspect="DVASPECT_ICON" shapeId="1407" r:id="rId12">
          <objectPr defaultSize="0" autoPict="0" r:id="rId13">
            <anchor moveWithCells="1">
              <from>
                <xdr:col>5</xdr:col>
                <xdr:colOff>76200</xdr:colOff>
                <xdr:row>32</xdr:row>
                <xdr:rowOff>57150</xdr:rowOff>
              </from>
              <to>
                <xdr:col>5</xdr:col>
                <xdr:colOff>552450</xdr:colOff>
                <xdr:row>34</xdr:row>
                <xdr:rowOff>95250</xdr:rowOff>
              </to>
            </anchor>
          </objectPr>
        </oleObject>
      </mc:Choice>
      <mc:Fallback>
        <oleObject progId="Acrobat Document" dvAspect="DVASPECT_ICON" shapeId="1407" r:id="rId12"/>
      </mc:Fallback>
    </mc:AlternateContent>
    <mc:AlternateContent xmlns:mc="http://schemas.openxmlformats.org/markup-compatibility/2006">
      <mc:Choice Requires="x14">
        <oleObject progId="Acrobat Document" dvAspect="DVASPECT_ICON" shapeId="2" r:id="rId14">
          <objectPr defaultSize="0" autoPict="0" r:id="rId15">
            <anchor moveWithCells="1">
              <from>
                <xdr:col>3</xdr:col>
                <xdr:colOff>161925</xdr:colOff>
                <xdr:row>7</xdr:row>
                <xdr:rowOff>76200</xdr:rowOff>
              </from>
              <to>
                <xdr:col>4</xdr:col>
                <xdr:colOff>447675</xdr:colOff>
                <xdr:row>11</xdr:row>
                <xdr:rowOff>85725</xdr:rowOff>
              </to>
            </anchor>
          </objectPr>
        </oleObject>
      </mc:Choice>
      <mc:Fallback>
        <oleObject progId="Acrobat Document" dvAspect="DVASPECT_ICON" shapeId="1415" r:id="rId14"/>
      </mc:Fallback>
    </mc:AlternateContent>
    <mc:AlternateContent xmlns:mc="http://schemas.openxmlformats.org/markup-compatibility/2006">
      <mc:Choice Requires="x14">
        <oleObject progId="Acrobat Document" dvAspect="DVASPECT_ICON" shapeId="1416" r:id="rId16">
          <objectPr defaultSize="0" autoPict="0" r:id="rId17">
            <anchor moveWithCells="1">
              <from>
                <xdr:col>5</xdr:col>
                <xdr:colOff>104775</xdr:colOff>
                <xdr:row>28</xdr:row>
                <xdr:rowOff>85725</xdr:rowOff>
              </from>
              <to>
                <xdr:col>5</xdr:col>
                <xdr:colOff>542925</xdr:colOff>
                <xdr:row>30</xdr:row>
                <xdr:rowOff>76200</xdr:rowOff>
              </to>
            </anchor>
          </objectPr>
        </oleObject>
      </mc:Choice>
      <mc:Fallback>
        <oleObject progId="Acrobat Document" dvAspect="DVASPECT_ICON" shapeId="1416" r:id="rId16"/>
      </mc:Fallback>
    </mc:AlternateContent>
    <mc:AlternateContent xmlns:mc="http://schemas.openxmlformats.org/markup-compatibility/2006">
      <mc:Choice Requires="x14">
        <oleObject progId="Acrobat Document" dvAspect="DVASPECT_ICON" shapeId="1417" r:id="rId18">
          <objectPr defaultSize="0" r:id="rId19">
            <anchor moveWithCells="1">
              <from>
                <xdr:col>3</xdr:col>
                <xdr:colOff>190500</xdr:colOff>
                <xdr:row>31</xdr:row>
                <xdr:rowOff>66675</xdr:rowOff>
              </from>
              <to>
                <xdr:col>4</xdr:col>
                <xdr:colOff>476250</xdr:colOff>
                <xdr:row>35</xdr:row>
                <xdr:rowOff>85725</xdr:rowOff>
              </to>
            </anchor>
          </objectPr>
        </oleObject>
      </mc:Choice>
      <mc:Fallback>
        <oleObject progId="Acrobat Document" dvAspect="DVASPECT_ICON" shapeId="1417" r:id="rId18"/>
      </mc:Fallback>
    </mc:AlternateContent>
    <mc:AlternateContent xmlns:mc="http://schemas.openxmlformats.org/markup-compatibility/2006">
      <mc:Choice Requires="x14">
        <oleObject progId="Acrobat Document" dvAspect="DVASPECT_ICON" shapeId="1418" r:id="rId20">
          <objectPr defaultSize="0" autoPict="0" r:id="rId21">
            <anchor moveWithCells="1">
              <from>
                <xdr:col>3</xdr:col>
                <xdr:colOff>476250</xdr:colOff>
                <xdr:row>36</xdr:row>
                <xdr:rowOff>38100</xdr:rowOff>
              </from>
              <to>
                <xdr:col>4</xdr:col>
                <xdr:colOff>171450</xdr:colOff>
                <xdr:row>37</xdr:row>
                <xdr:rowOff>123825</xdr:rowOff>
              </to>
            </anchor>
          </objectPr>
        </oleObject>
      </mc:Choice>
      <mc:Fallback>
        <oleObject progId="Acrobat Document" dvAspect="DVASPECT_ICON" shapeId="1418" r:id="rId20"/>
      </mc:Fallback>
    </mc:AlternateContent>
    <mc:AlternateContent xmlns:mc="http://schemas.openxmlformats.org/markup-compatibility/2006">
      <mc:Choice Requires="x14">
        <oleObject progId="Acrobat Document" dvAspect="DVASPECT_ICON" shapeId="1419" r:id="rId22">
          <objectPr defaultSize="0" r:id="rId23">
            <anchor moveWithCells="1">
              <from>
                <xdr:col>3</xdr:col>
                <xdr:colOff>180975</xdr:colOff>
                <xdr:row>21</xdr:row>
                <xdr:rowOff>123825</xdr:rowOff>
              </from>
              <to>
                <xdr:col>4</xdr:col>
                <xdr:colOff>466725</xdr:colOff>
                <xdr:row>25</xdr:row>
                <xdr:rowOff>152400</xdr:rowOff>
              </to>
            </anchor>
          </objectPr>
        </oleObject>
      </mc:Choice>
      <mc:Fallback>
        <oleObject progId="Acrobat Document" dvAspect="DVASPECT_ICON" shapeId="1419" r:id="rId22"/>
      </mc:Fallback>
    </mc:AlternateContent>
    <mc:AlternateContent xmlns:mc="http://schemas.openxmlformats.org/markup-compatibility/2006">
      <mc:Choice Requires="x14">
        <oleObject progId="Acrobat Document" dvAspect="DVASPECT_ICON" shapeId="1420" r:id="rId24">
          <objectPr defaultSize="0" autoPict="0" r:id="rId25">
            <anchor moveWithCells="1">
              <from>
                <xdr:col>3</xdr:col>
                <xdr:colOff>466725</xdr:colOff>
                <xdr:row>28</xdr:row>
                <xdr:rowOff>95250</xdr:rowOff>
              </from>
              <to>
                <xdr:col>4</xdr:col>
                <xdr:colOff>219075</xdr:colOff>
                <xdr:row>30</xdr:row>
                <xdr:rowOff>57150</xdr:rowOff>
              </to>
            </anchor>
          </objectPr>
        </oleObject>
      </mc:Choice>
      <mc:Fallback>
        <oleObject progId="Acrobat Document" dvAspect="DVASPECT_ICON" shapeId="1420" r:id="rId24"/>
      </mc:Fallback>
    </mc:AlternateContent>
    <mc:AlternateContent xmlns:mc="http://schemas.openxmlformats.org/markup-compatibility/2006">
      <mc:Choice Requires="x14">
        <oleObject progId="Acrobat Document" dvAspect="DVASPECT_ICON" shapeId="1421" r:id="rId26">
          <objectPr defaultSize="0" autoPict="0" r:id="rId27">
            <anchor moveWithCells="1">
              <from>
                <xdr:col>3</xdr:col>
                <xdr:colOff>419100</xdr:colOff>
                <xdr:row>12</xdr:row>
                <xdr:rowOff>104775</xdr:rowOff>
              </from>
              <to>
                <xdr:col>4</xdr:col>
                <xdr:colOff>190500</xdr:colOff>
                <xdr:row>14</xdr:row>
                <xdr:rowOff>85725</xdr:rowOff>
              </to>
            </anchor>
          </objectPr>
        </oleObject>
      </mc:Choice>
      <mc:Fallback>
        <oleObject progId="Acrobat Document" dvAspect="DVASPECT_ICON" shapeId="1421" r:id="rId26"/>
      </mc:Fallback>
    </mc:AlternateContent>
    <mc:AlternateContent xmlns:mc="http://schemas.openxmlformats.org/markup-compatibility/2006">
      <mc:Choice Requires="x14">
        <oleObject progId="Acrobat Document" dvAspect="DVASPECT_ICON" shapeId="1422" r:id="rId28">
          <objectPr defaultSize="0" autoPict="0" r:id="rId29">
            <anchor moveWithCells="1">
              <from>
                <xdr:col>3</xdr:col>
                <xdr:colOff>419100</xdr:colOff>
                <xdr:row>15</xdr:row>
                <xdr:rowOff>19050</xdr:rowOff>
              </from>
              <to>
                <xdr:col>4</xdr:col>
                <xdr:colOff>190500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22" r:id="rId28"/>
      </mc:Fallback>
    </mc:AlternateContent>
    <mc:AlternateContent xmlns:mc="http://schemas.openxmlformats.org/markup-compatibility/2006">
      <mc:Choice Requires="x14">
        <oleObject progId="Acrobat Document" dvAspect="DVASPECT_ICON" shapeId="1423" r:id="rId30">
          <objectPr defaultSize="0" autoPict="0" r:id="rId31">
            <anchor moveWithCells="1">
              <from>
                <xdr:col>3</xdr:col>
                <xdr:colOff>400050</xdr:colOff>
                <xdr:row>17</xdr:row>
                <xdr:rowOff>104775</xdr:rowOff>
              </from>
              <to>
                <xdr:col>4</xdr:col>
                <xdr:colOff>200025</xdr:colOff>
                <xdr:row>19</xdr:row>
                <xdr:rowOff>76200</xdr:rowOff>
              </to>
            </anchor>
          </objectPr>
        </oleObject>
      </mc:Choice>
      <mc:Fallback>
        <oleObject progId="Acrobat Document" dvAspect="DVASPECT_ICON" shapeId="1423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64 10-10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XM-009716-UN</vt:lpwstr>
  </property>
  <property pid="8" fmtid="{D5CDD505-2E9C-101B-9397-08002B2CF9AE}" name="CogniDox_Version">
    <vt:lpwstr>15</vt:lpwstr>
  </property>
  <property pid="9" fmtid="{D5CDD505-2E9C-101B-9397-08002B2CF9AE}" name="CogniDoxKey_Value">
    <vt:lpwstr>gXAjfL8w+z9FJgdkUEo0xTZV5jc</vt:lpwstr>
  </property>
  <property pid="11" fmtid="{D5CDD505-2E9C-101B-9397-08002B2CF9AE}" name="CogniDox_Title">
    <vt:lpwstr>TQ64 XLF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