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7BC7F559-C52E-43FE-9DB6-33DFACEAC805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QFN 48 6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S38" i="1"/>
  <c r="Q39" i="1"/>
  <c r="S39" i="1"/>
  <c r="S41" i="1"/>
  <c r="S30" i="1"/>
  <c r="S12" i="1"/>
  <c r="Q11" i="1"/>
  <c r="P11" i="1"/>
  <c r="Q29" i="1"/>
  <c r="P29" i="1"/>
  <c r="Q30" i="1"/>
  <c r="P30" i="1"/>
  <c r="Q10" i="1"/>
  <c r="P10" i="1"/>
  <c r="S28" i="1"/>
  <c r="P39" i="1"/>
  <c r="Q12" i="1"/>
  <c r="P12" i="1"/>
  <c r="S35" i="1"/>
  <c r="P38" i="1"/>
  <c r="Q9" i="1"/>
  <c r="P9" i="1"/>
  <c r="Q8" i="1"/>
  <c r="S37" i="1"/>
  <c r="S20" i="1"/>
  <c r="Q24" i="1"/>
  <c r="P24" i="1"/>
  <c r="Q22" i="1"/>
  <c r="P22" i="1"/>
  <c r="Q28" i="1"/>
  <c r="P28" i="1"/>
  <c r="Q27" i="1"/>
  <c r="P27" i="1"/>
  <c r="Q26" i="1"/>
  <c r="P26" i="1"/>
  <c r="Q21" i="1"/>
  <c r="P21" i="1"/>
  <c r="Q25" i="1"/>
  <c r="P25" i="1"/>
  <c r="Q23" i="1"/>
  <c r="P23" i="1"/>
  <c r="Q37" i="1"/>
  <c r="P37" i="1"/>
  <c r="Q36" i="1"/>
  <c r="P36" i="1"/>
  <c r="Q18" i="1"/>
  <c r="Q17" i="1"/>
  <c r="Q20" i="1"/>
  <c r="Q13" i="1"/>
  <c r="Q15" i="1"/>
  <c r="Q14" i="1"/>
  <c r="Q19" i="1"/>
  <c r="Q16" i="1"/>
  <c r="Q40" i="1"/>
  <c r="P40" i="1"/>
  <c r="P8" i="1"/>
  <c r="Q33" i="1"/>
  <c r="P33" i="1"/>
  <c r="Q32" i="1"/>
  <c r="P32" i="1"/>
  <c r="Q31" i="1"/>
  <c r="P31" i="1"/>
  <c r="Q34" i="1"/>
  <c r="P34" i="1"/>
  <c r="Q35" i="1"/>
  <c r="P35" i="1"/>
</calcChain>
</file>

<file path=xl/sharedStrings.xml><?xml version="1.0" encoding="utf-8"?>
<sst xmlns="http://schemas.openxmlformats.org/spreadsheetml/2006/main" count="179" uniqueCount="103">
  <si>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</si>
  <si>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</si>
  <si>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</si>
  <si>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</si>
  <si>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</si>
  <si>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</si>
  <si>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</si>
  <si>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</si>
  <si>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</si>
  <si>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</si>
  <si>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</si>
  <si>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</si>
  <si>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</si>
  <si>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</si>
  <si>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</si>
  <si>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</si>
  <si>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</si>
  <si>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</si>
  <si>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</si>
  <si>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</si>
  <si>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</si>
  <si>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</si>
  <si>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Plating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</si>
  <si>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</si>
  <si>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</si>
  <si>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</si>
  <si>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</si>
  <si>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</si>
  <si>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</si>
  <si>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</si>
  <si>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7440-22-4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</si>
  <si>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</si>
  <si>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</si>
  <si>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</si>
  <si>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</si>
  <si>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</si>
  <si>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</si>
  <si>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</si>
  <si>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</si>
  <si>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ND</t>
    <phoneticPr fontId="0" type="noConversion"/>
  </si>
  <si>
    <t>Trade Secret</t>
  </si>
  <si>
    <t>Copper</t>
    <phoneticPr fontId="11" type="noConversion"/>
  </si>
  <si>
    <t>7440-50-8</t>
    <phoneticPr fontId="13"/>
  </si>
  <si>
    <t>Palladium</t>
    <phoneticPr fontId="11" type="noConversion"/>
  </si>
  <si>
    <t>7440-05-3</t>
    <phoneticPr fontId="11" type="noConversion"/>
  </si>
  <si>
    <t>Epoxy Resin</t>
    <phoneticPr fontId="11" type="noConversion"/>
  </si>
  <si>
    <t xml:space="preserve">Trade secret </t>
    <phoneticPr fontId="11" type="noConversion"/>
  </si>
  <si>
    <t>Phenol Resin</t>
    <phoneticPr fontId="11" type="noConversion"/>
  </si>
  <si>
    <t>Silica(Amorphous) A</t>
    <phoneticPr fontId="11" type="noConversion"/>
  </si>
  <si>
    <t>60676-86-0</t>
    <phoneticPr fontId="11" type="noConversion"/>
  </si>
  <si>
    <t>Silica(Amorphous) B</t>
    <phoneticPr fontId="11" type="noConversion"/>
  </si>
  <si>
    <t>7631-86-9</t>
    <phoneticPr fontId="11" type="noConversion"/>
  </si>
  <si>
    <t>Carbon Black</t>
    <phoneticPr fontId="11" type="noConversion"/>
  </si>
  <si>
    <t>1333-86-4</t>
    <phoneticPr fontId="11" type="noConversion"/>
  </si>
  <si>
    <t>pure tin</t>
    <phoneticPr fontId="11" type="noConversion"/>
  </si>
  <si>
    <t>7440-31-5</t>
    <phoneticPr fontId="11" type="noConversion"/>
  </si>
  <si>
    <t>Lead and other</t>
    <phoneticPr fontId="11" type="noConversion"/>
  </si>
  <si>
    <t>7439-92-1</t>
    <phoneticPr fontId="11" type="noConversion"/>
  </si>
  <si>
    <t>Negative</t>
    <phoneticPr fontId="0" type="noConversion"/>
  </si>
  <si>
    <t>A194</t>
    <phoneticPr fontId="0" type="noConversion"/>
  </si>
  <si>
    <t>Shinko</t>
    <phoneticPr fontId="0" type="noConversion"/>
  </si>
  <si>
    <t>Copper</t>
  </si>
  <si>
    <t>7440-50-8</t>
  </si>
  <si>
    <t>Iron</t>
  </si>
  <si>
    <t>7439-89-6</t>
  </si>
  <si>
    <t>Zinc</t>
  </si>
  <si>
    <t>7440-66-6</t>
  </si>
  <si>
    <t>Phosphorous</t>
  </si>
  <si>
    <t>7723-14-0</t>
  </si>
  <si>
    <t>Silver</t>
  </si>
  <si>
    <t>Nippon</t>
    <phoneticPr fontId="0" type="noConversion"/>
  </si>
  <si>
    <t>Pure Tin</t>
    <phoneticPr fontId="0" type="noConversion"/>
  </si>
  <si>
    <t>Jau Janq</t>
    <phoneticPr fontId="0" type="noConversion"/>
  </si>
  <si>
    <t>XS1-OUF2-QF48</t>
    <phoneticPr fontId="0" type="noConversion"/>
  </si>
  <si>
    <t>Die 1</t>
    <phoneticPr fontId="0" type="noConversion"/>
  </si>
  <si>
    <t>Die 2</t>
    <phoneticPr fontId="0" type="noConversion"/>
  </si>
  <si>
    <t>Polyethylene Terephthalate</t>
  </si>
  <si>
    <t>Die Attach Material 1</t>
    <phoneticPr fontId="0" type="noConversion"/>
  </si>
  <si>
    <t>Die Attach Matarial 2</t>
    <phoneticPr fontId="0" type="noConversion"/>
  </si>
  <si>
    <t>6.31</t>
    <phoneticPr fontId="0" type="noConversion"/>
  </si>
  <si>
    <t>HR-5104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</si>
  <si>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</si>
  <si>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</si>
  <si>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</si>
  <si>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</si>
  <si>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</si>
  <si>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</si>
  <si>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</si>
  <si>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</si>
  <si>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Silver Powder</t>
    <phoneticPr fontId="11" type="noConversion"/>
  </si>
  <si>
    <t>Epoxy resin A</t>
  </si>
  <si>
    <t>9003-36-5</t>
  </si>
  <si>
    <t xml:space="preserve">Epoxy resin B </t>
  </si>
  <si>
    <t xml:space="preserve">Hardener </t>
    <phoneticPr fontId="11" type="noConversion"/>
  </si>
  <si>
    <t xml:space="preserve">Diluent A </t>
    <phoneticPr fontId="11" type="noConversion"/>
  </si>
  <si>
    <t xml:space="preserve">Diluent B </t>
    <phoneticPr fontId="11" type="noConversion"/>
  </si>
  <si>
    <t xml:space="preserve">Dicyandiamide </t>
    <phoneticPr fontId="11" type="noConversion"/>
  </si>
  <si>
    <t>461-58-5</t>
    <phoneticPr fontId="11" type="noConversion"/>
  </si>
  <si>
    <t>Organic peroxide</t>
    <phoneticPr fontId="11" type="noConversion"/>
  </si>
  <si>
    <t>QFN 48 (6x6 mm)</t>
  </si>
  <si>
    <t>Copper Wire</t>
  </si>
  <si>
    <t>XMOS (XM3)</t>
  </si>
  <si>
    <t>Resonac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</si>
</sst>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mmmm\ d\,\ yyyy"/>
    <numFmt numFmtId="166" formatCode="[$-409]d\-mmm\-yy;@"/>
    <numFmt numFmtId="167" formatCode="0.0000000"/>
    <numFmt numFmtId="168" formatCode="0.0000%"/>
    <numFmt numFmtId="169" formatCode="0.0000000_ "/>
  </numFmts>
  <fonts count="25"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6"/>
      <name val="ＭＳ Ｐゴシック"/>
      <family val="2"/>
    </font>
    <font>
      <sz val="10"/>
      <name val="ＭＳ Ｐゴシック"/>
      <family val="2"/>
    </font>
    <font>
      <sz val="10"/>
      <name val="Helv"/>
      <family val="2"/>
    </font>
    <font>
      <sz val="6"/>
      <name val="Times New Roman"/>
      <family val="1"/>
    </font>
    <font>
      <sz val="6"/>
      <color indexed="8"/>
      <name val="Times New Roman"/>
      <family val="1"/>
    </font>
    <font>
      <sz val="6"/>
      <name val="Arial"/>
      <family val="2"/>
    </font>
    <font>
      <sz val="6"/>
      <color indexed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>
      <alignment vertical="center"/>
    </xf>
    <xf numFmtId="0" fontId="12" fillId="0" borderId="0"/>
    <xf numFmtId="0" fontId="14" fillId="0" borderId="0"/>
    <xf numFmtId="0" fontId="2" fillId="0" borderId="0"/>
    <xf numFmtId="0" fontId="12" fillId="0" borderId="0"/>
    <xf numFmtId="0" fontId="15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10" fontId="16" fillId="0" borderId="7" xfId="1" applyNumberFormat="1" applyFont="1" applyBorder="1" applyAlignment="1">
      <alignment horizontal="right" vertical="center"/>
    </xf>
    <xf numFmtId="10" fontId="17" fillId="0" borderId="7" xfId="1" applyNumberFormat="1" applyFont="1" applyBorder="1" applyAlignment="1">
      <alignment horizontal="right" vertical="center"/>
    </xf>
    <xf numFmtId="10" fontId="17" fillId="0" borderId="7" xfId="5" applyNumberFormat="1" applyFont="1" applyBorder="1" applyAlignment="1">
      <alignment horizontal="right" vertical="center" wrapText="1"/>
    </xf>
    <xf numFmtId="10" fontId="23" fillId="0" borderId="7" xfId="1" applyNumberFormat="1" applyFont="1" applyBorder="1" applyAlignment="1">
      <alignment horizontal="right" wrapText="1"/>
    </xf>
    <xf numFmtId="10" fontId="23" fillId="0" borderId="7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4" fillId="3" borderId="7" xfId="4" applyFont="1" applyFill="1" applyBorder="1" applyAlignment="1">
      <alignment horizontal="center" vertical="center" wrapText="1"/>
    </xf>
    <xf numFmtId="0" fontId="24" fillId="3" borderId="7" xfId="4" applyFont="1" applyFill="1" applyBorder="1" applyAlignment="1">
      <alignment horizontal="center" vertical="center"/>
    </xf>
    <xf numFmtId="49" fontId="24" fillId="3" borderId="7" xfId="4" applyNumberFormat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49" fontId="24" fillId="0" borderId="7" xfId="5" applyNumberFormat="1" applyFont="1" applyBorder="1" applyAlignment="1" applyProtection="1">
      <alignment horizontal="center" vertical="center" wrapText="1"/>
      <protection locked="0"/>
    </xf>
    <xf numFmtId="49" fontId="24" fillId="0" borderId="7" xfId="5" applyNumberFormat="1" applyFont="1" applyBorder="1" applyAlignment="1">
      <alignment horizontal="center" vertical="center"/>
    </xf>
    <xf numFmtId="0" fontId="21" fillId="0" borderId="7" xfId="2" applyFont="1" applyBorder="1" applyAlignment="1">
      <alignment horizontal="center"/>
    </xf>
    <xf numFmtId="0" fontId="21" fillId="0" borderId="7" xfId="3" applyFont="1" applyBorder="1" applyAlignment="1">
      <alignment horizontal="center" vertical="center"/>
    </xf>
    <xf numFmtId="0" fontId="24" fillId="0" borderId="7" xfId="6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8" fontId="24" fillId="3" borderId="7" xfId="4" applyNumberFormat="1" applyFont="1" applyFill="1" applyBorder="1" applyAlignment="1">
      <alignment horizontal="center" vertical="center"/>
    </xf>
    <xf numFmtId="167" fontId="21" fillId="0" borderId="7" xfId="0" applyNumberFormat="1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169" fontId="18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20" fillId="0" borderId="8" xfId="0" applyNumberFormat="1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20" fillId="0" borderId="10" xfId="0" applyNumberFormat="1" applyFont="1" applyBorder="1" applyAlignment="1" applyProtection="1">
      <alignment horizontal="center" vertical="center" wrapText="1"/>
      <protection locked="0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49" fontId="20" fillId="0" borderId="8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</cellXfs>
  <cellStyles count="7">
    <cellStyle name="Normal" xfId="0" builtinId="0"/>
    <cellStyle name="一般 2" xfId="1" xr:uid="{00000000-0005-0000-0000-000001000000}"/>
    <cellStyle name="一般_Compound" xfId="2" xr:uid="{00000000-0005-0000-0000-000002000000}"/>
    <cellStyle name="一般_CR040115 - Substance(EM636165TS-7G)" xfId="3" xr:uid="{00000000-0005-0000-0000-000003000000}"/>
    <cellStyle name="一般_Sheet1_1_Lead Frame" xfId="4" xr:uid="{00000000-0005-0000-0000-000004000000}"/>
    <cellStyle name="一般_Wire" xfId="5" xr:uid="{00000000-0005-0000-0000-000005000000}"/>
    <cellStyle name="樣式 1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1066800</xdr:colOff>
      <xdr:row>4</xdr:row>
      <xdr:rowOff>161925</xdr:rowOff>
    </xdr:to>
    <xdr:pic>
      <xdr:nvPicPr>
        <xdr:cNvPr id="1410" name="Picture 158" descr="Greatek_Logo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000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35</xdr:row>
          <xdr:rowOff>85725</xdr:rowOff>
        </xdr:from>
        <xdr:to>
          <xdr:col>5</xdr:col>
          <xdr:colOff>523875</xdr:colOff>
          <xdr:row>36</xdr:row>
          <xdr:rowOff>161925</xdr:rowOff>
        </xdr:to>
        <xdr:sp macro="" textlink="">
          <xdr:nvSpPr>
            <xdr:cNvPr id="1341" name="Object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28</xdr:row>
          <xdr:rowOff>57150</xdr:rowOff>
        </xdr:from>
        <xdr:to>
          <xdr:col>5</xdr:col>
          <xdr:colOff>571500</xdr:colOff>
          <xdr:row>29</xdr:row>
          <xdr:rowOff>190500</xdr:rowOff>
        </xdr:to>
        <xdr:sp macro="" textlink="">
          <xdr:nvSpPr>
            <xdr:cNvPr id="1353" name="Object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9525</xdr:rowOff>
        </xdr:from>
        <xdr:to>
          <xdr:col>5</xdr:col>
          <xdr:colOff>523875</xdr:colOff>
          <xdr:row>17</xdr:row>
          <xdr:rowOff>0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22</xdr:row>
          <xdr:rowOff>142875</xdr:rowOff>
        </xdr:from>
        <xdr:to>
          <xdr:col>5</xdr:col>
          <xdr:colOff>561975</xdr:colOff>
          <xdr:row>25</xdr:row>
          <xdr:rowOff>28575</xdr:rowOff>
        </xdr:to>
        <xdr:sp macro="" textlink="">
          <xdr:nvSpPr>
            <xdr:cNvPr id="1396" name="Object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31</xdr:row>
          <xdr:rowOff>47625</xdr:rowOff>
        </xdr:from>
        <xdr:to>
          <xdr:col>5</xdr:col>
          <xdr:colOff>552450</xdr:colOff>
          <xdr:row>33</xdr:row>
          <xdr:rowOff>85725</xdr:rowOff>
        </xdr:to>
        <xdr:sp macro="" textlink="">
          <xdr:nvSpPr>
            <xdr:cNvPr id="1398" name="Object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8</xdr:row>
          <xdr:rowOff>104775</xdr:rowOff>
        </xdr:from>
        <xdr:to>
          <xdr:col>5</xdr:col>
          <xdr:colOff>514350</xdr:colOff>
          <xdr:row>10</xdr:row>
          <xdr:rowOff>85725</xdr:rowOff>
        </xdr:to>
        <xdr:sp macro="" textlink="">
          <xdr:nvSpPr>
            <xdr:cNvPr id="1402" name="Object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76200</xdr:rowOff>
        </xdr:from>
        <xdr:to>
          <xdr:col>4</xdr:col>
          <xdr:colOff>476250</xdr:colOff>
          <xdr:row>34</xdr:row>
          <xdr:rowOff>95250</xdr:rowOff>
        </xdr:to>
        <xdr:sp macro="" textlink="">
          <xdr:nvSpPr>
            <xdr:cNvPr id="1408" name="Object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35</xdr:row>
          <xdr:rowOff>95250</xdr:rowOff>
        </xdr:from>
        <xdr:to>
          <xdr:col>4</xdr:col>
          <xdr:colOff>171450</xdr:colOff>
          <xdr:row>36</xdr:row>
          <xdr:rowOff>123825</xdr:rowOff>
        </xdr:to>
        <xdr:sp macro="" textlink="">
          <xdr:nvSpPr>
            <xdr:cNvPr id="1409" name="Object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347383</xdr:colOff>
          <xdr:row>8</xdr:row>
          <xdr:rowOff>11207</xdr:rowOff>
        </xdr:from>
        <xdr:to>
          <xdr:col>4</xdr:col>
          <xdr:colOff>302559</xdr:colOff>
          <xdr:row>10</xdr:row>
          <xdr:rowOff>122138</xdr:rowOff>
        </xdr:to>
        <xdr:sp macro="" textlink="">
          <xdr:nvSpPr>
            <xdr:cNvPr id="2" name="Object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E81E5B4-4821-CF68-D0CA-73D57844F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414618</xdr:colOff>
          <xdr:row>12</xdr:row>
          <xdr:rowOff>100854</xdr:rowOff>
        </xdr:from>
        <xdr:to>
          <xdr:col>4</xdr:col>
          <xdr:colOff>190500</xdr:colOff>
          <xdr:row>14</xdr:row>
          <xdr:rowOff>81110</xdr:rowOff>
        </xdr:to>
        <xdr:sp macro="" textlink="">
          <xdr:nvSpPr>
            <xdr:cNvPr id="1411" name="Object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891FF157-FB4A-E468-543C-E292767D84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414619</xdr:colOff>
          <xdr:row>15</xdr:row>
          <xdr:rowOff>22412</xdr:rowOff>
        </xdr:from>
        <xdr:to>
          <xdr:col>4</xdr:col>
          <xdr:colOff>186839</xdr:colOff>
          <xdr:row>17</xdr:row>
          <xdr:rowOff>-1</xdr:rowOff>
        </xdr:to>
        <xdr:sp macro="" textlink="">
          <xdr:nvSpPr>
            <xdr:cNvPr id="1412" name="Object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5974B605-44E7-8A52-E126-CAB7438C3F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179294</xdr:colOff>
          <xdr:row>21</xdr:row>
          <xdr:rowOff>145677</xdr:rowOff>
        </xdr:from>
        <xdr:to>
          <xdr:col>4</xdr:col>
          <xdr:colOff>465044</xdr:colOff>
          <xdr:row>26</xdr:row>
          <xdr:rowOff>26894</xdr:rowOff>
        </xdr:to>
        <xdr:sp macro="" textlink="">
          <xdr:nvSpPr>
            <xdr:cNvPr id="1413" name="Object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4BE185AB-0A99-1625-8B41-E242971DEF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459441</xdr:colOff>
          <xdr:row>28</xdr:row>
          <xdr:rowOff>112060</xdr:rowOff>
        </xdr:from>
        <xdr:to>
          <xdr:col>4</xdr:col>
          <xdr:colOff>193905</xdr:colOff>
          <xdr:row>29</xdr:row>
          <xdr:rowOff>134472</xdr:rowOff>
        </xdr:to>
        <xdr:sp macro="" textlink="">
          <xdr:nvSpPr>
            <xdr:cNvPr id="1414" name="Object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890C1FD5-8D8B-0C85-267C-80A7EE380F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403411</xdr:colOff>
          <xdr:row>17</xdr:row>
          <xdr:rowOff>100853</xdr:rowOff>
        </xdr:from>
        <xdr:to>
          <xdr:col>4</xdr:col>
          <xdr:colOff>201706</xdr:colOff>
          <xdr:row>19</xdr:row>
          <xdr:rowOff>72943</xdr:rowOff>
        </xdr:to>
        <xdr:sp macro="" textlink="">
          <xdr:nvSpPr>
            <xdr:cNvPr id="1415" name="Object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4933B72E-9693-B57C-7C27-C284762E8F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zoomScale="85" workbookViewId="0">
      <selection activeCell="P4" sqref="P4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10" style="1" customWidth="1"/>
    <col min="11" max="11" width="4.42578125" style="1" customWidth="1"/>
    <col min="12" max="12" width="4.5703125" style="1" customWidth="1"/>
    <col min="13" max="13" width="4.85546875" style="1" customWidth="1"/>
    <col min="14" max="14" width="24.5703125" style="1" customWidth="1"/>
    <col min="15" max="15" width="14.42578125" style="1" customWidth="1"/>
    <col min="16" max="16" width="12.140625" style="1" bestFit="1" customWidth="1"/>
    <col min="17" max="17" width="12.5703125" style="1" bestFit="1" customWidth="1"/>
    <col min="18" max="18" width="7" style="1" customWidth="1"/>
    <col min="19" max="19" width="8.28515625" style="1" customWidth="1"/>
    <col min="20" max="16384" width="11.42578125" style="1"/>
  </cols>
  <sheetData>
    <row r="1" spans="1:19" ht="12.75" customHeight="1">
      <c r="A1"/>
      <c r="O1" s="3" t="s">
        <v>13</v>
      </c>
      <c r="P1" s="12" t="s">
        <v>101</v>
      </c>
      <c r="Q1" s="9"/>
    </row>
    <row r="2" spans="1:19" ht="12.75" customHeight="1">
      <c r="O2" s="3" t="s">
        <v>14</v>
      </c>
      <c r="P2" s="13" t="s">
        <v>99</v>
      </c>
      <c r="Q2" s="10"/>
    </row>
    <row r="3" spans="1:19" ht="12.75" customHeight="1">
      <c r="O3" s="3" t="s">
        <v>15</v>
      </c>
      <c r="P3" s="13" t="s">
        <v>73</v>
      </c>
      <c r="Q3" s="10"/>
    </row>
    <row r="4" spans="1:19">
      <c r="O4" s="3" t="s">
        <v>16</v>
      </c>
      <c r="P4" s="14">
        <v>45649</v>
      </c>
      <c r="Q4" s="11"/>
    </row>
    <row r="5" spans="1:19" ht="13.5" thickBot="1">
      <c r="L5" s="15"/>
    </row>
    <row r="6" spans="1:19" ht="16.5" customHeight="1" thickBot="1">
      <c r="A6" s="68" t="s">
        <v>12</v>
      </c>
      <c r="B6" s="69"/>
      <c r="C6" s="69"/>
      <c r="D6" s="69"/>
      <c r="E6" s="69"/>
      <c r="F6" s="70"/>
      <c r="G6" s="71" t="s">
        <v>11</v>
      </c>
      <c r="H6" s="72"/>
      <c r="I6" s="72"/>
      <c r="J6" s="72"/>
      <c r="K6" s="72"/>
      <c r="L6" s="72"/>
      <c r="M6" s="73"/>
      <c r="N6" s="64" t="s">
        <v>23</v>
      </c>
      <c r="O6" s="65"/>
      <c r="P6" s="65"/>
      <c r="Q6" s="66"/>
    </row>
    <row r="7" spans="1:19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6" t="s">
        <v>5</v>
      </c>
      <c r="H7" s="17" t="s">
        <v>6</v>
      </c>
      <c r="I7" s="17" t="s">
        <v>7</v>
      </c>
      <c r="J7" s="17" t="s">
        <v>10</v>
      </c>
      <c r="K7" s="17" t="s">
        <v>8</v>
      </c>
      <c r="L7" s="17" t="s">
        <v>9</v>
      </c>
      <c r="M7" s="18" t="s">
        <v>20</v>
      </c>
      <c r="N7" s="22" t="s">
        <v>24</v>
      </c>
      <c r="O7" s="23" t="s">
        <v>25</v>
      </c>
      <c r="P7" s="23" t="s">
        <v>26</v>
      </c>
      <c r="Q7" s="24" t="s">
        <v>27</v>
      </c>
      <c r="R7" s="19"/>
    </row>
    <row r="8" spans="1:19">
      <c r="A8" s="55" t="s">
        <v>21</v>
      </c>
      <c r="B8" s="67" t="s">
        <v>59</v>
      </c>
      <c r="C8" s="67" t="s">
        <v>60</v>
      </c>
      <c r="D8" s="56"/>
      <c r="E8" s="56"/>
      <c r="F8" s="62"/>
      <c r="G8" s="67" t="s">
        <v>17</v>
      </c>
      <c r="H8" s="67" t="s">
        <v>39</v>
      </c>
      <c r="I8" s="67" t="s">
        <v>17</v>
      </c>
      <c r="J8" s="67" t="s">
        <v>39</v>
      </c>
      <c r="K8" s="67" t="s">
        <v>17</v>
      </c>
      <c r="L8" s="67" t="s">
        <v>17</v>
      </c>
      <c r="M8" s="67" t="s">
        <v>17</v>
      </c>
      <c r="N8" s="37" t="s">
        <v>61</v>
      </c>
      <c r="O8" s="38" t="s">
        <v>62</v>
      </c>
      <c r="P8" s="50">
        <f>Q8/$S$41</f>
        <v>0.309728</v>
      </c>
      <c r="Q8" s="51">
        <f>$S$12*R8</f>
        <v>3.0043616000000002E-2</v>
      </c>
      <c r="R8" s="26">
        <v>0.96789999999999998</v>
      </c>
    </row>
    <row r="9" spans="1:19">
      <c r="A9" s="55"/>
      <c r="B9" s="67"/>
      <c r="C9" s="67"/>
      <c r="D9" s="56"/>
      <c r="E9" s="56"/>
      <c r="F9" s="62"/>
      <c r="G9" s="67"/>
      <c r="H9" s="67"/>
      <c r="I9" s="67"/>
      <c r="J9" s="67"/>
      <c r="K9" s="67"/>
      <c r="L9" s="67"/>
      <c r="M9" s="67"/>
      <c r="N9" s="39" t="s">
        <v>63</v>
      </c>
      <c r="O9" s="38" t="s">
        <v>64</v>
      </c>
      <c r="P9" s="50">
        <f>Q9/$S$41</f>
        <v>7.2960000000000004E-3</v>
      </c>
      <c r="Q9" s="51">
        <f>$S$12*R9</f>
        <v>7.077120000000001E-4</v>
      </c>
      <c r="R9" s="26">
        <v>2.2800000000000001E-2</v>
      </c>
    </row>
    <row r="10" spans="1:19">
      <c r="A10" s="55"/>
      <c r="B10" s="67"/>
      <c r="C10" s="67"/>
      <c r="D10" s="56"/>
      <c r="E10" s="56"/>
      <c r="F10" s="62"/>
      <c r="G10" s="67"/>
      <c r="H10" s="67"/>
      <c r="I10" s="67"/>
      <c r="J10" s="67"/>
      <c r="K10" s="67"/>
      <c r="L10" s="67"/>
      <c r="M10" s="67"/>
      <c r="N10" s="39" t="s">
        <v>65</v>
      </c>
      <c r="O10" s="38" t="s">
        <v>66</v>
      </c>
      <c r="P10" s="50">
        <f>Q10/$S$41</f>
        <v>4.8000000000000001E-4</v>
      </c>
      <c r="Q10" s="51">
        <f>$S$12*R10</f>
        <v>4.6560000000000001E-5</v>
      </c>
      <c r="R10" s="26">
        <v>1.5E-3</v>
      </c>
    </row>
    <row r="11" spans="1:19">
      <c r="A11" s="55"/>
      <c r="B11" s="67"/>
      <c r="C11" s="67"/>
      <c r="D11" s="56"/>
      <c r="E11" s="56"/>
      <c r="F11" s="62"/>
      <c r="G11" s="67"/>
      <c r="H11" s="67"/>
      <c r="I11" s="67"/>
      <c r="J11" s="67"/>
      <c r="K11" s="67"/>
      <c r="L11" s="67"/>
      <c r="M11" s="67"/>
      <c r="N11" s="39" t="s">
        <v>67</v>
      </c>
      <c r="O11" s="38" t="s">
        <v>68</v>
      </c>
      <c r="P11" s="50">
        <f>Q11/$S$41</f>
        <v>9.6000000000000002E-5</v>
      </c>
      <c r="Q11" s="51">
        <f>$S$12*R11</f>
        <v>9.312E-6</v>
      </c>
      <c r="R11" s="26">
        <v>2.9999999999999997E-4</v>
      </c>
    </row>
    <row r="12" spans="1:19">
      <c r="A12" s="55"/>
      <c r="B12" s="67"/>
      <c r="C12" s="67"/>
      <c r="D12" s="56"/>
      <c r="E12" s="56"/>
      <c r="F12" s="62"/>
      <c r="G12" s="67"/>
      <c r="H12" s="67"/>
      <c r="I12" s="67"/>
      <c r="J12" s="67"/>
      <c r="K12" s="67"/>
      <c r="L12" s="67"/>
      <c r="M12" s="67"/>
      <c r="N12" s="39" t="s">
        <v>69</v>
      </c>
      <c r="O12" s="38" t="s">
        <v>30</v>
      </c>
      <c r="P12" s="50">
        <f>Q12/$S$41</f>
        <v>2.3999999999999998E-3</v>
      </c>
      <c r="Q12" s="51">
        <f>$S$12*R12</f>
        <v>2.3279999999999999E-4</v>
      </c>
      <c r="R12" s="26">
        <v>7.4999999999999997E-3</v>
      </c>
      <c r="S12" s="31">
        <f>S41*32%</f>
        <v>3.1040000000000002E-2</v>
      </c>
    </row>
    <row r="13" spans="1:19">
      <c r="A13" s="55" t="s">
        <v>77</v>
      </c>
      <c r="B13" s="63" t="s">
        <v>80</v>
      </c>
      <c r="C13" s="63" t="s">
        <v>102</v>
      </c>
      <c r="D13" s="55"/>
      <c r="E13" s="55"/>
      <c r="F13" s="62"/>
      <c r="G13" s="62" t="s">
        <v>17</v>
      </c>
      <c r="H13" s="62" t="s">
        <v>17</v>
      </c>
      <c r="I13" s="62" t="s">
        <v>17</v>
      </c>
      <c r="J13" s="62" t="s">
        <v>17</v>
      </c>
      <c r="K13" s="62" t="s">
        <v>17</v>
      </c>
      <c r="L13" s="62" t="s">
        <v>17</v>
      </c>
      <c r="M13" s="62" t="s">
        <v>17</v>
      </c>
      <c r="N13" s="40" t="s">
        <v>81</v>
      </c>
      <c r="O13" s="41" t="s">
        <v>40</v>
      </c>
      <c r="P13" s="50">
        <v>9.0000000000000002E-6</v>
      </c>
      <c r="Q13" s="51">
        <f t="shared" ref="Q13:Q19" si="0">$S$20*R13</f>
        <v>8.7299999999999994E-7</v>
      </c>
      <c r="R13" s="27">
        <v>1.125E-2</v>
      </c>
      <c r="S13" s="31"/>
    </row>
    <row r="14" spans="1:19">
      <c r="A14" s="55"/>
      <c r="B14" s="63"/>
      <c r="C14" s="63"/>
      <c r="D14" s="55"/>
      <c r="E14" s="55"/>
      <c r="F14" s="62"/>
      <c r="G14" s="62"/>
      <c r="H14" s="62"/>
      <c r="I14" s="62"/>
      <c r="J14" s="62"/>
      <c r="K14" s="62"/>
      <c r="L14" s="62"/>
      <c r="M14" s="62"/>
      <c r="N14" s="40" t="s">
        <v>82</v>
      </c>
      <c r="O14" s="41" t="s">
        <v>40</v>
      </c>
      <c r="P14" s="50">
        <v>1.8E-5</v>
      </c>
      <c r="Q14" s="51">
        <f t="shared" si="0"/>
        <v>1.7459999999999999E-6</v>
      </c>
      <c r="R14" s="27">
        <v>2.2499999999999999E-2</v>
      </c>
      <c r="S14" s="31"/>
    </row>
    <row r="15" spans="1:19">
      <c r="A15" s="55"/>
      <c r="B15" s="63"/>
      <c r="C15" s="63"/>
      <c r="D15" s="55"/>
      <c r="E15" s="55"/>
      <c r="F15" s="62"/>
      <c r="G15" s="62"/>
      <c r="H15" s="62"/>
      <c r="I15" s="62"/>
      <c r="J15" s="62"/>
      <c r="K15" s="62"/>
      <c r="L15" s="62"/>
      <c r="M15" s="62"/>
      <c r="N15" s="40" t="s">
        <v>83</v>
      </c>
      <c r="O15" s="41" t="s">
        <v>40</v>
      </c>
      <c r="P15" s="50">
        <v>1.8E-5</v>
      </c>
      <c r="Q15" s="51">
        <f t="shared" si="0"/>
        <v>1.7459999999999999E-6</v>
      </c>
      <c r="R15" s="27">
        <v>2.2499999999999999E-2</v>
      </c>
      <c r="S15" s="31"/>
    </row>
    <row r="16" spans="1:19">
      <c r="A16" s="55"/>
      <c r="B16" s="63"/>
      <c r="C16" s="63"/>
      <c r="D16" s="55"/>
      <c r="E16" s="55"/>
      <c r="F16" s="62"/>
      <c r="G16" s="62"/>
      <c r="H16" s="62"/>
      <c r="I16" s="62"/>
      <c r="J16" s="62"/>
      <c r="K16" s="62"/>
      <c r="L16" s="62"/>
      <c r="M16" s="62"/>
      <c r="N16" s="40" t="s">
        <v>84</v>
      </c>
      <c r="O16" s="41" t="s">
        <v>40</v>
      </c>
      <c r="P16" s="50">
        <v>5.6999999999999983E-5</v>
      </c>
      <c r="Q16" s="51">
        <f t="shared" si="0"/>
        <v>5.5289999999999982E-6</v>
      </c>
      <c r="R16" s="27">
        <v>7.124999999999998E-2</v>
      </c>
      <c r="S16" s="31"/>
    </row>
    <row r="17" spans="1:19">
      <c r="A17" s="55"/>
      <c r="B17" s="63"/>
      <c r="C17" s="63"/>
      <c r="D17" s="55"/>
      <c r="E17" s="55"/>
      <c r="F17" s="62"/>
      <c r="G17" s="62"/>
      <c r="H17" s="62"/>
      <c r="I17" s="62"/>
      <c r="J17" s="62"/>
      <c r="K17" s="62"/>
      <c r="L17" s="62"/>
      <c r="M17" s="62"/>
      <c r="N17" s="40" t="s">
        <v>85</v>
      </c>
      <c r="O17" s="41" t="s">
        <v>40</v>
      </c>
      <c r="P17" s="50">
        <v>1.8E-5</v>
      </c>
      <c r="Q17" s="51">
        <f t="shared" si="0"/>
        <v>1.7459999999999999E-6</v>
      </c>
      <c r="R17" s="27">
        <v>2.2499999999999999E-2</v>
      </c>
      <c r="S17" s="31"/>
    </row>
    <row r="18" spans="1:19">
      <c r="A18" s="55"/>
      <c r="B18" s="63"/>
      <c r="C18" s="63"/>
      <c r="D18" s="55"/>
      <c r="E18" s="55"/>
      <c r="F18" s="62"/>
      <c r="G18" s="62"/>
      <c r="H18" s="62"/>
      <c r="I18" s="62"/>
      <c r="J18" s="62"/>
      <c r="K18" s="62"/>
      <c r="L18" s="62"/>
      <c r="M18" s="62"/>
      <c r="N18" s="40" t="s">
        <v>86</v>
      </c>
      <c r="O18" s="41" t="s">
        <v>40</v>
      </c>
      <c r="P18" s="50">
        <v>1.1999999999999999E-4</v>
      </c>
      <c r="Q18" s="51">
        <f t="shared" si="0"/>
        <v>1.164E-5</v>
      </c>
      <c r="R18" s="27">
        <v>0.15</v>
      </c>
      <c r="S18" s="31"/>
    </row>
    <row r="19" spans="1:19">
      <c r="A19" s="55"/>
      <c r="B19" s="63"/>
      <c r="C19" s="63"/>
      <c r="D19" s="55"/>
      <c r="E19" s="55"/>
      <c r="F19" s="62"/>
      <c r="G19" s="62"/>
      <c r="H19" s="62"/>
      <c r="I19" s="62"/>
      <c r="J19" s="62"/>
      <c r="K19" s="62"/>
      <c r="L19" s="62"/>
      <c r="M19" s="62"/>
      <c r="N19" s="40" t="s">
        <v>87</v>
      </c>
      <c r="O19" s="41" t="s">
        <v>40</v>
      </c>
      <c r="P19" s="50">
        <v>3.9999999999999996E-4</v>
      </c>
      <c r="Q19" s="51">
        <f t="shared" si="0"/>
        <v>3.8800000000000001E-5</v>
      </c>
      <c r="R19" s="27">
        <v>0.5</v>
      </c>
      <c r="S19" s="31"/>
    </row>
    <row r="20" spans="1:19">
      <c r="A20" s="55"/>
      <c r="B20" s="63"/>
      <c r="C20" s="63"/>
      <c r="D20" s="55"/>
      <c r="E20" s="55"/>
      <c r="F20" s="62"/>
      <c r="G20" s="62"/>
      <c r="H20" s="62"/>
      <c r="I20" s="62"/>
      <c r="J20" s="62"/>
      <c r="K20" s="62"/>
      <c r="L20" s="62"/>
      <c r="M20" s="62"/>
      <c r="N20" s="40" t="s">
        <v>76</v>
      </c>
      <c r="O20" s="41" t="s">
        <v>88</v>
      </c>
      <c r="P20" s="50">
        <v>1.5999999999999999E-4</v>
      </c>
      <c r="Q20" s="51">
        <f>$S$20*R20</f>
        <v>1.552E-5</v>
      </c>
      <c r="R20" s="27">
        <v>0.2</v>
      </c>
      <c r="S20" s="31">
        <f>S41*0.08%</f>
        <v>7.7600000000000002E-5</v>
      </c>
    </row>
    <row r="21" spans="1:19">
      <c r="A21" s="55" t="s">
        <v>78</v>
      </c>
      <c r="B21" s="63" t="s">
        <v>34</v>
      </c>
      <c r="C21" s="63" t="s">
        <v>35</v>
      </c>
      <c r="D21" s="55"/>
      <c r="E21" s="55"/>
      <c r="F21" s="62"/>
      <c r="G21" s="62" t="s">
        <v>17</v>
      </c>
      <c r="H21" s="62" t="s">
        <v>17</v>
      </c>
      <c r="I21" s="62" t="s">
        <v>17</v>
      </c>
      <c r="J21" s="62" t="s">
        <v>17</v>
      </c>
      <c r="K21" s="62" t="s">
        <v>17</v>
      </c>
      <c r="L21" s="62" t="s">
        <v>17</v>
      </c>
      <c r="M21" s="62" t="s">
        <v>17</v>
      </c>
      <c r="N21" s="40" t="s">
        <v>89</v>
      </c>
      <c r="O21" s="41" t="s">
        <v>30</v>
      </c>
      <c r="P21" s="50">
        <f t="shared" ref="P21:P40" si="1">Q21/$S$41</f>
        <v>6.0800000000000003E-4</v>
      </c>
      <c r="Q21" s="51">
        <f>$S$28*R21</f>
        <v>5.8976000000000006E-5</v>
      </c>
      <c r="R21" s="27">
        <v>0.76</v>
      </c>
      <c r="S21" s="31"/>
    </row>
    <row r="22" spans="1:19">
      <c r="A22" s="55"/>
      <c r="B22" s="63"/>
      <c r="C22" s="63"/>
      <c r="D22" s="55"/>
      <c r="E22" s="55"/>
      <c r="F22" s="62"/>
      <c r="G22" s="62"/>
      <c r="H22" s="62"/>
      <c r="I22" s="62"/>
      <c r="J22" s="62"/>
      <c r="K22" s="62"/>
      <c r="L22" s="62"/>
      <c r="M22" s="62"/>
      <c r="N22" s="40" t="s">
        <v>90</v>
      </c>
      <c r="O22" s="41" t="s">
        <v>91</v>
      </c>
      <c r="P22" s="50">
        <f t="shared" si="1"/>
        <v>2.4000000000000001E-5</v>
      </c>
      <c r="Q22" s="51">
        <f t="shared" ref="Q22:Q27" si="2">$S$28*R22</f>
        <v>2.328E-6</v>
      </c>
      <c r="R22" s="27">
        <v>0.03</v>
      </c>
      <c r="S22" s="31"/>
    </row>
    <row r="23" spans="1:19">
      <c r="A23" s="55"/>
      <c r="B23" s="63"/>
      <c r="C23" s="63"/>
      <c r="D23" s="55"/>
      <c r="E23" s="55"/>
      <c r="F23" s="62"/>
      <c r="G23" s="62"/>
      <c r="H23" s="62"/>
      <c r="I23" s="62"/>
      <c r="J23" s="62"/>
      <c r="K23" s="62"/>
      <c r="L23" s="62"/>
      <c r="M23" s="62"/>
      <c r="N23" s="40" t="s">
        <v>92</v>
      </c>
      <c r="O23" s="41" t="s">
        <v>40</v>
      </c>
      <c r="P23" s="50">
        <f t="shared" si="1"/>
        <v>5.6000000000000006E-5</v>
      </c>
      <c r="Q23" s="51">
        <f t="shared" si="2"/>
        <v>5.4320000000000007E-6</v>
      </c>
      <c r="R23" s="27">
        <v>7.0000000000000007E-2</v>
      </c>
      <c r="S23" s="31"/>
    </row>
    <row r="24" spans="1:19">
      <c r="A24" s="55"/>
      <c r="B24" s="63"/>
      <c r="C24" s="63"/>
      <c r="D24" s="55"/>
      <c r="E24" s="55"/>
      <c r="F24" s="62"/>
      <c r="G24" s="62"/>
      <c r="H24" s="62"/>
      <c r="I24" s="62"/>
      <c r="J24" s="62"/>
      <c r="K24" s="62"/>
      <c r="L24" s="62"/>
      <c r="M24" s="62"/>
      <c r="N24" s="40" t="s">
        <v>93</v>
      </c>
      <c r="O24" s="41" t="s">
        <v>40</v>
      </c>
      <c r="P24" s="50">
        <f t="shared" si="1"/>
        <v>2.4000000000000001E-5</v>
      </c>
      <c r="Q24" s="51">
        <f t="shared" si="2"/>
        <v>2.328E-6</v>
      </c>
      <c r="R24" s="27">
        <v>0.03</v>
      </c>
      <c r="S24" s="31"/>
    </row>
    <row r="25" spans="1:19">
      <c r="A25" s="55"/>
      <c r="B25" s="63"/>
      <c r="C25" s="63"/>
      <c r="D25" s="55"/>
      <c r="E25" s="55"/>
      <c r="F25" s="62"/>
      <c r="G25" s="62"/>
      <c r="H25" s="62"/>
      <c r="I25" s="62"/>
      <c r="J25" s="62"/>
      <c r="K25" s="62"/>
      <c r="L25" s="62"/>
      <c r="M25" s="62"/>
      <c r="N25" s="40" t="s">
        <v>94</v>
      </c>
      <c r="O25" s="41" t="s">
        <v>40</v>
      </c>
      <c r="P25" s="50">
        <f t="shared" si="1"/>
        <v>2.4000000000000001E-5</v>
      </c>
      <c r="Q25" s="51">
        <f t="shared" si="2"/>
        <v>2.328E-6</v>
      </c>
      <c r="R25" s="27">
        <v>0.03</v>
      </c>
      <c r="S25" s="31"/>
    </row>
    <row r="26" spans="1:19">
      <c r="A26" s="55"/>
      <c r="B26" s="63"/>
      <c r="C26" s="63"/>
      <c r="D26" s="55"/>
      <c r="E26" s="55"/>
      <c r="F26" s="62"/>
      <c r="G26" s="62"/>
      <c r="H26" s="62"/>
      <c r="I26" s="62"/>
      <c r="J26" s="62"/>
      <c r="K26" s="62"/>
      <c r="L26" s="62"/>
      <c r="M26" s="62"/>
      <c r="N26" s="40" t="s">
        <v>95</v>
      </c>
      <c r="O26" s="41" t="s">
        <v>40</v>
      </c>
      <c r="P26" s="50">
        <f t="shared" si="1"/>
        <v>5.6000000000000006E-5</v>
      </c>
      <c r="Q26" s="51">
        <f t="shared" si="2"/>
        <v>5.4320000000000007E-6</v>
      </c>
      <c r="R26" s="27">
        <v>7.0000000000000007E-2</v>
      </c>
      <c r="S26" s="31"/>
    </row>
    <row r="27" spans="1:19">
      <c r="A27" s="55"/>
      <c r="B27" s="63"/>
      <c r="C27" s="63"/>
      <c r="D27" s="55"/>
      <c r="E27" s="55"/>
      <c r="F27" s="62"/>
      <c r="G27" s="62"/>
      <c r="H27" s="62"/>
      <c r="I27" s="62"/>
      <c r="J27" s="62"/>
      <c r="K27" s="62"/>
      <c r="L27" s="62"/>
      <c r="M27" s="62"/>
      <c r="N27" s="40" t="s">
        <v>96</v>
      </c>
      <c r="O27" s="41" t="s">
        <v>97</v>
      </c>
      <c r="P27" s="50">
        <f t="shared" si="1"/>
        <v>2.4000000000000003E-6</v>
      </c>
      <c r="Q27" s="51">
        <f t="shared" si="2"/>
        <v>2.3280000000000002E-7</v>
      </c>
      <c r="R27" s="27">
        <v>3.0000000000000001E-3</v>
      </c>
      <c r="S27" s="31"/>
    </row>
    <row r="28" spans="1:19">
      <c r="A28" s="55"/>
      <c r="B28" s="63"/>
      <c r="C28" s="63"/>
      <c r="D28" s="55"/>
      <c r="E28" s="55"/>
      <c r="F28" s="62"/>
      <c r="G28" s="62"/>
      <c r="H28" s="62"/>
      <c r="I28" s="62"/>
      <c r="J28" s="62"/>
      <c r="K28" s="62"/>
      <c r="L28" s="62"/>
      <c r="M28" s="62"/>
      <c r="N28" s="40" t="s">
        <v>98</v>
      </c>
      <c r="O28" s="41" t="s">
        <v>40</v>
      </c>
      <c r="P28" s="50">
        <f t="shared" si="1"/>
        <v>5.6000000000000006E-6</v>
      </c>
      <c r="Q28" s="51">
        <f>$S$28*R28</f>
        <v>5.4320000000000005E-7</v>
      </c>
      <c r="R28" s="27">
        <v>7.0000000000000001E-3</v>
      </c>
      <c r="S28" s="31">
        <f>S41*0.08%</f>
        <v>7.7600000000000002E-5</v>
      </c>
    </row>
    <row r="29" spans="1:19" ht="19.5" customHeight="1">
      <c r="A29" s="74" t="s">
        <v>100</v>
      </c>
      <c r="B29" s="59" t="s">
        <v>38</v>
      </c>
      <c r="C29" s="59" t="s">
        <v>70</v>
      </c>
      <c r="D29" s="77"/>
      <c r="E29" s="77"/>
      <c r="F29" s="67"/>
      <c r="G29" s="59" t="s">
        <v>17</v>
      </c>
      <c r="H29" s="59" t="s">
        <v>17</v>
      </c>
      <c r="I29" s="59" t="s">
        <v>17</v>
      </c>
      <c r="J29" s="59" t="s">
        <v>39</v>
      </c>
      <c r="K29" s="59" t="s">
        <v>17</v>
      </c>
      <c r="L29" s="59" t="s">
        <v>17</v>
      </c>
      <c r="M29" s="59" t="s">
        <v>17</v>
      </c>
      <c r="N29" s="42" t="s">
        <v>41</v>
      </c>
      <c r="O29" s="43" t="s">
        <v>42</v>
      </c>
      <c r="P29" s="50">
        <f t="shared" si="1"/>
        <v>1.2649E-3</v>
      </c>
      <c r="Q29" s="51">
        <f>$S$30*R29</f>
        <v>1.226953E-4</v>
      </c>
      <c r="R29" s="28">
        <v>0.97299999999999998</v>
      </c>
      <c r="S29" s="31"/>
    </row>
    <row r="30" spans="1:19" ht="19.5" customHeight="1">
      <c r="A30" s="76"/>
      <c r="B30" s="60"/>
      <c r="C30" s="60"/>
      <c r="D30" s="77"/>
      <c r="E30" s="77"/>
      <c r="F30" s="67"/>
      <c r="G30" s="60"/>
      <c r="H30" s="60"/>
      <c r="I30" s="60"/>
      <c r="J30" s="60"/>
      <c r="K30" s="60"/>
      <c r="L30" s="60"/>
      <c r="M30" s="60"/>
      <c r="N30" s="42" t="s">
        <v>43</v>
      </c>
      <c r="O30" s="44" t="s">
        <v>44</v>
      </c>
      <c r="P30" s="50">
        <f t="shared" si="1"/>
        <v>3.5099999999999999E-5</v>
      </c>
      <c r="Q30" s="51">
        <f>$S$30*R30</f>
        <v>3.4047000000000002E-6</v>
      </c>
      <c r="R30" s="28">
        <v>2.7E-2</v>
      </c>
      <c r="S30" s="31">
        <f>S41*0.13%</f>
        <v>1.261E-4</v>
      </c>
    </row>
    <row r="31" spans="1:19">
      <c r="A31" s="74" t="s">
        <v>19</v>
      </c>
      <c r="B31" s="59" t="s">
        <v>37</v>
      </c>
      <c r="C31" s="59" t="s">
        <v>36</v>
      </c>
      <c r="D31" s="77"/>
      <c r="E31" s="77"/>
      <c r="F31" s="67"/>
      <c r="G31" s="58" t="s">
        <v>17</v>
      </c>
      <c r="H31" s="58" t="s">
        <v>17</v>
      </c>
      <c r="I31" s="59" t="s">
        <v>17</v>
      </c>
      <c r="J31" s="59" t="s">
        <v>17</v>
      </c>
      <c r="K31" s="59" t="s">
        <v>17</v>
      </c>
      <c r="L31" s="59" t="s">
        <v>17</v>
      </c>
      <c r="M31" s="59" t="s">
        <v>17</v>
      </c>
      <c r="N31" s="45" t="s">
        <v>45</v>
      </c>
      <c r="O31" s="46" t="s">
        <v>46</v>
      </c>
      <c r="P31" s="50">
        <f t="shared" si="1"/>
        <v>3.5347237113402069E-2</v>
      </c>
      <c r="Q31" s="51">
        <f>$S$35*R31</f>
        <v>3.4286820000000006E-3</v>
      </c>
      <c r="R31" s="26">
        <v>0.06</v>
      </c>
      <c r="S31" s="31"/>
    </row>
    <row r="32" spans="1:19">
      <c r="A32" s="75"/>
      <c r="B32" s="61"/>
      <c r="C32" s="61"/>
      <c r="D32" s="77"/>
      <c r="E32" s="77"/>
      <c r="F32" s="67"/>
      <c r="G32" s="58"/>
      <c r="H32" s="58"/>
      <c r="I32" s="61"/>
      <c r="J32" s="61"/>
      <c r="K32" s="61"/>
      <c r="L32" s="61"/>
      <c r="M32" s="61"/>
      <c r="N32" s="45" t="s">
        <v>47</v>
      </c>
      <c r="O32" s="46" t="s">
        <v>46</v>
      </c>
      <c r="P32" s="50">
        <f t="shared" si="1"/>
        <v>1.7673618556701035E-2</v>
      </c>
      <c r="Q32" s="51">
        <f>$S$35*R32</f>
        <v>1.7143410000000003E-3</v>
      </c>
      <c r="R32" s="26">
        <v>0.03</v>
      </c>
      <c r="S32" s="31"/>
    </row>
    <row r="33" spans="1:22">
      <c r="A33" s="75"/>
      <c r="B33" s="61"/>
      <c r="C33" s="61"/>
      <c r="D33" s="77"/>
      <c r="E33" s="77"/>
      <c r="F33" s="67"/>
      <c r="G33" s="58"/>
      <c r="H33" s="58"/>
      <c r="I33" s="61"/>
      <c r="J33" s="61"/>
      <c r="K33" s="61"/>
      <c r="L33" s="61"/>
      <c r="M33" s="61"/>
      <c r="N33" s="45" t="s">
        <v>48</v>
      </c>
      <c r="O33" s="45" t="s">
        <v>49</v>
      </c>
      <c r="P33" s="50">
        <f t="shared" si="1"/>
        <v>0.47129649484536096</v>
      </c>
      <c r="Q33" s="51">
        <f>$S$35*R33</f>
        <v>4.5715760000000015E-2</v>
      </c>
      <c r="R33" s="26">
        <v>0.8</v>
      </c>
      <c r="S33" s="31"/>
    </row>
    <row r="34" spans="1:22">
      <c r="A34" s="75"/>
      <c r="B34" s="61"/>
      <c r="C34" s="61"/>
      <c r="D34" s="77"/>
      <c r="E34" s="77"/>
      <c r="F34" s="67"/>
      <c r="G34" s="58"/>
      <c r="H34" s="58"/>
      <c r="I34" s="61"/>
      <c r="J34" s="61"/>
      <c r="K34" s="61"/>
      <c r="L34" s="61"/>
      <c r="M34" s="61"/>
      <c r="N34" s="45" t="s">
        <v>50</v>
      </c>
      <c r="O34" s="45" t="s">
        <v>51</v>
      </c>
      <c r="P34" s="50">
        <f t="shared" si="1"/>
        <v>5.891206185567012E-2</v>
      </c>
      <c r="Q34" s="51">
        <f>$S$35*R34</f>
        <v>5.7144700000000019E-3</v>
      </c>
      <c r="R34" s="26">
        <v>0.1</v>
      </c>
      <c r="S34" s="31"/>
    </row>
    <row r="35" spans="1:22">
      <c r="A35" s="76"/>
      <c r="B35" s="60"/>
      <c r="C35" s="60"/>
      <c r="D35" s="77"/>
      <c r="E35" s="77"/>
      <c r="F35" s="67"/>
      <c r="G35" s="58"/>
      <c r="H35" s="58"/>
      <c r="I35" s="60"/>
      <c r="J35" s="60"/>
      <c r="K35" s="60"/>
      <c r="L35" s="60"/>
      <c r="M35" s="60"/>
      <c r="N35" s="45" t="s">
        <v>52</v>
      </c>
      <c r="O35" s="45" t="s">
        <v>53</v>
      </c>
      <c r="P35" s="50">
        <f t="shared" si="1"/>
        <v>5.8912061855670109E-3</v>
      </c>
      <c r="Q35" s="51">
        <f>$S$35*R35</f>
        <v>5.714470000000001E-4</v>
      </c>
      <c r="R35" s="26">
        <v>0.01</v>
      </c>
      <c r="S35" s="53">
        <f>S41-S39-S37-S30-S20-S12-S38-S28</f>
        <v>5.7144700000000014E-2</v>
      </c>
    </row>
    <row r="36" spans="1:22" ht="19.7" customHeight="1">
      <c r="A36" s="55" t="s">
        <v>22</v>
      </c>
      <c r="B36" s="55" t="s">
        <v>71</v>
      </c>
      <c r="C36" s="55" t="s">
        <v>72</v>
      </c>
      <c r="D36" s="57"/>
      <c r="E36" s="57"/>
      <c r="F36" s="58"/>
      <c r="G36" s="58" t="s">
        <v>17</v>
      </c>
      <c r="H36" s="58" t="s">
        <v>79</v>
      </c>
      <c r="I36" s="55" t="s">
        <v>17</v>
      </c>
      <c r="J36" s="55" t="s">
        <v>58</v>
      </c>
      <c r="K36" s="55" t="s">
        <v>17</v>
      </c>
      <c r="L36" s="55" t="s">
        <v>17</v>
      </c>
      <c r="M36" s="55" t="s">
        <v>17</v>
      </c>
      <c r="N36" s="47" t="s">
        <v>54</v>
      </c>
      <c r="O36" s="47" t="s">
        <v>55</v>
      </c>
      <c r="P36" s="50">
        <f t="shared" si="1"/>
        <v>2.9996999999999999E-2</v>
      </c>
      <c r="Q36" s="51">
        <f>$S$37*R36</f>
        <v>2.9097089999999999E-3</v>
      </c>
      <c r="R36" s="29">
        <v>0.99990000000000001</v>
      </c>
      <c r="S36" s="31"/>
    </row>
    <row r="37" spans="1:22" ht="19.7" customHeight="1">
      <c r="A37" s="56"/>
      <c r="B37" s="56"/>
      <c r="C37" s="56"/>
      <c r="D37" s="57"/>
      <c r="E37" s="57"/>
      <c r="F37" s="58"/>
      <c r="G37" s="58"/>
      <c r="H37" s="58"/>
      <c r="I37" s="56"/>
      <c r="J37" s="56"/>
      <c r="K37" s="56"/>
      <c r="L37" s="56"/>
      <c r="M37" s="56"/>
      <c r="N37" s="48" t="s">
        <v>56</v>
      </c>
      <c r="O37" s="48" t="s">
        <v>57</v>
      </c>
      <c r="P37" s="50">
        <f t="shared" si="1"/>
        <v>3.0000000000000001E-6</v>
      </c>
      <c r="Q37" s="51">
        <f>$S$37*R37</f>
        <v>2.91E-7</v>
      </c>
      <c r="R37" s="29">
        <v>1E-4</v>
      </c>
      <c r="S37" s="31">
        <f>S41*3%</f>
        <v>2.9099999999999998E-3</v>
      </c>
    </row>
    <row r="38" spans="1:22" ht="20.100000000000001" customHeight="1">
      <c r="A38" s="34" t="s">
        <v>28</v>
      </c>
      <c r="B38" s="34" t="s">
        <v>74</v>
      </c>
      <c r="C38" s="34" t="s">
        <v>31</v>
      </c>
      <c r="D38" s="34" t="s">
        <v>31</v>
      </c>
      <c r="E38" s="34" t="s">
        <v>31</v>
      </c>
      <c r="F38" s="35" t="s">
        <v>31</v>
      </c>
      <c r="G38" s="34" t="s">
        <v>32</v>
      </c>
      <c r="H38" s="34" t="s">
        <v>32</v>
      </c>
      <c r="I38" s="34" t="s">
        <v>32</v>
      </c>
      <c r="J38" s="34" t="s">
        <v>32</v>
      </c>
      <c r="K38" s="34" t="s">
        <v>32</v>
      </c>
      <c r="L38" s="34" t="s">
        <v>32</v>
      </c>
      <c r="M38" s="34" t="s">
        <v>32</v>
      </c>
      <c r="N38" s="34" t="s">
        <v>28</v>
      </c>
      <c r="O38" s="34" t="s">
        <v>29</v>
      </c>
      <c r="P38" s="50">
        <f t="shared" si="1"/>
        <v>4.0814432989690716E-2</v>
      </c>
      <c r="Q38" s="51">
        <f>3.959/1000</f>
        <v>3.9589999999999998E-3</v>
      </c>
      <c r="R38" s="30">
        <v>1</v>
      </c>
      <c r="S38" s="32">
        <f>Q38</f>
        <v>3.9589999999999998E-3</v>
      </c>
    </row>
    <row r="39" spans="1:22" ht="20.100000000000001" customHeight="1">
      <c r="A39" s="34" t="s">
        <v>28</v>
      </c>
      <c r="B39" s="34" t="s">
        <v>75</v>
      </c>
      <c r="C39" s="34" t="s">
        <v>31</v>
      </c>
      <c r="D39" s="34" t="s">
        <v>31</v>
      </c>
      <c r="E39" s="34" t="s">
        <v>31</v>
      </c>
      <c r="F39" s="35" t="s">
        <v>31</v>
      </c>
      <c r="G39" s="34" t="s">
        <v>32</v>
      </c>
      <c r="H39" s="34" t="s">
        <v>32</v>
      </c>
      <c r="I39" s="34" t="s">
        <v>32</v>
      </c>
      <c r="J39" s="34" t="s">
        <v>32</v>
      </c>
      <c r="K39" s="34" t="s">
        <v>32</v>
      </c>
      <c r="L39" s="34" t="s">
        <v>32</v>
      </c>
      <c r="M39" s="34" t="s">
        <v>32</v>
      </c>
      <c r="N39" s="34" t="s">
        <v>28</v>
      </c>
      <c r="O39" s="34" t="s">
        <v>29</v>
      </c>
      <c r="P39" s="50">
        <f t="shared" si="1"/>
        <v>1.7164948453608248E-2</v>
      </c>
      <c r="Q39" s="51">
        <f>1.665/1000</f>
        <v>1.665E-3</v>
      </c>
      <c r="R39" s="30">
        <v>1</v>
      </c>
      <c r="S39" s="32">
        <f>Q39</f>
        <v>1.665E-3</v>
      </c>
    </row>
    <row r="40" spans="1:22">
      <c r="A40" s="49" t="s">
        <v>18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4" t="s">
        <v>33</v>
      </c>
      <c r="P40" s="50">
        <f t="shared" si="1"/>
        <v>1.0000000000000002</v>
      </c>
      <c r="Q40" s="52">
        <f>SUM(Q8:Q39)</f>
        <v>9.7000000000000017E-2</v>
      </c>
      <c r="R40" s="54"/>
      <c r="S40" s="33"/>
      <c r="T40" s="19"/>
      <c r="U40" s="19"/>
      <c r="V40" s="4"/>
    </row>
    <row r="41" spans="1:22">
      <c r="A41" s="5"/>
      <c r="R41" s="21"/>
      <c r="S41" s="31">
        <f>97/1000</f>
        <v>9.7000000000000003E-2</v>
      </c>
      <c r="T41" s="21"/>
      <c r="U41" s="21"/>
      <c r="V41" s="4"/>
    </row>
    <row r="42" spans="1:22">
      <c r="P42" s="25"/>
      <c r="R42" s="20"/>
      <c r="S42" s="20"/>
      <c r="T42" s="20"/>
      <c r="U42" s="20"/>
    </row>
    <row r="43" spans="1:22">
      <c r="P43" s="25"/>
      <c r="R43" s="20"/>
      <c r="S43" s="20"/>
      <c r="T43" s="20"/>
      <c r="U43" s="20"/>
    </row>
    <row r="44" spans="1:22">
      <c r="P44" s="25"/>
      <c r="R44" s="20"/>
      <c r="S44" s="20"/>
      <c r="T44" s="20"/>
      <c r="U44" s="20"/>
    </row>
    <row r="45" spans="1:22">
      <c r="P45" s="25"/>
      <c r="R45" s="20"/>
      <c r="S45" s="20"/>
      <c r="T45" s="20"/>
      <c r="U45" s="20"/>
    </row>
    <row r="46" spans="1:22">
      <c r="P46" s="25"/>
      <c r="R46" s="20"/>
      <c r="S46" s="20"/>
      <c r="T46" s="20"/>
      <c r="U46" s="20"/>
    </row>
    <row r="47" spans="1:22">
      <c r="P47" s="25"/>
      <c r="R47" s="20"/>
      <c r="S47" s="20"/>
      <c r="T47" s="20"/>
      <c r="U47" s="20"/>
    </row>
    <row r="48" spans="1:22">
      <c r="P48" s="25"/>
      <c r="R48" s="20"/>
      <c r="S48" s="20"/>
      <c r="T48" s="20"/>
      <c r="U48" s="20"/>
    </row>
    <row r="49" spans="16:16">
      <c r="P49" s="25"/>
    </row>
    <row r="50" spans="16:16">
      <c r="P50" s="25"/>
    </row>
    <row r="51" spans="16:16">
      <c r="P51" s="25"/>
    </row>
    <row r="52" spans="16:16">
      <c r="P52" s="25"/>
    </row>
    <row r="53" spans="16:16">
      <c r="P53" s="25"/>
    </row>
    <row r="54" spans="16:16">
      <c r="P54" s="25"/>
    </row>
    <row r="55" spans="16:16">
      <c r="P55" s="25"/>
    </row>
    <row r="56" spans="16:16">
      <c r="P56" s="25"/>
    </row>
    <row r="57" spans="16:16">
      <c r="P57" s="25"/>
    </row>
    <row r="58" spans="16:16">
      <c r="P58" s="25"/>
    </row>
    <row r="59" spans="16:16">
      <c r="P59" s="25"/>
    </row>
    <row r="60" spans="16:16">
      <c r="P60" s="25"/>
    </row>
    <row r="61" spans="16:16">
      <c r="P61" s="25"/>
    </row>
    <row r="62" spans="16:16">
      <c r="P62" s="25"/>
    </row>
    <row r="63" spans="16:16">
      <c r="P63" s="25"/>
    </row>
    <row r="64" spans="16:16">
      <c r="P64" s="25"/>
    </row>
  </sheetData>
  <mergeCells count="75">
    <mergeCell ref="K21:K28"/>
    <mergeCell ref="L21:L28"/>
    <mergeCell ref="H29:H30"/>
    <mergeCell ref="M21:M28"/>
    <mergeCell ref="A21:A28"/>
    <mergeCell ref="B21:B28"/>
    <mergeCell ref="C21:C28"/>
    <mergeCell ref="D21:E28"/>
    <mergeCell ref="F21:F28"/>
    <mergeCell ref="G21:G28"/>
    <mergeCell ref="H21:H28"/>
    <mergeCell ref="I21:I28"/>
    <mergeCell ref="J21:J28"/>
    <mergeCell ref="M29:M30"/>
    <mergeCell ref="K29:K30"/>
    <mergeCell ref="I29:I30"/>
    <mergeCell ref="M31:M35"/>
    <mergeCell ref="H31:H35"/>
    <mergeCell ref="J31:J35"/>
    <mergeCell ref="K31:K35"/>
    <mergeCell ref="L31:L35"/>
    <mergeCell ref="L29:L30"/>
    <mergeCell ref="A29:A30"/>
    <mergeCell ref="B29:B30"/>
    <mergeCell ref="C29:C30"/>
    <mergeCell ref="D29:E30"/>
    <mergeCell ref="F29:F3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L13:L20"/>
    <mergeCell ref="M13:M20"/>
    <mergeCell ref="K13:K20"/>
    <mergeCell ref="A13:A20"/>
    <mergeCell ref="B13:B20"/>
    <mergeCell ref="H13:H20"/>
    <mergeCell ref="I13:I20"/>
    <mergeCell ref="J13:J20"/>
    <mergeCell ref="C13:C20"/>
    <mergeCell ref="D13:E20"/>
    <mergeCell ref="F13:F20"/>
    <mergeCell ref="G13:G20"/>
    <mergeCell ref="A36:A37"/>
    <mergeCell ref="B36:B37"/>
    <mergeCell ref="C36:C37"/>
    <mergeCell ref="F36:F37"/>
    <mergeCell ref="J29:J30"/>
    <mergeCell ref="G31:G35"/>
    <mergeCell ref="I31:I35"/>
    <mergeCell ref="A31:A35"/>
    <mergeCell ref="B31:B35"/>
    <mergeCell ref="C31:C35"/>
    <mergeCell ref="D31:E35"/>
    <mergeCell ref="G29:G30"/>
    <mergeCell ref="F31:F35"/>
    <mergeCell ref="M36:M37"/>
    <mergeCell ref="D36:E37"/>
    <mergeCell ref="G36:G37"/>
    <mergeCell ref="H36:H37"/>
    <mergeCell ref="I36:I37"/>
    <mergeCell ref="J36:J37"/>
    <mergeCell ref="K36:K37"/>
    <mergeCell ref="L36:L37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41" r:id="rId4">
          <objectPr defaultSize="0" autoPict="0" r:id="rId5">
            <anchor moveWithCells="1">
              <from>
                <xdr:col>5</xdr:col>
                <xdr:colOff>104775</xdr:colOff>
                <xdr:row>35</xdr:row>
                <xdr:rowOff>85725</xdr:rowOff>
              </from>
              <to>
                <xdr:col>5</xdr:col>
                <xdr:colOff>523875</xdr:colOff>
                <xdr:row>36</xdr:row>
                <xdr:rowOff>161925</xdr:rowOff>
              </to>
            </anchor>
          </objectPr>
        </oleObject>
      </mc:Choice>
      <mc:Fallback>
        <oleObject progId="Acrobat Document" dvAspect="DVASPECT_ICON" shapeId="1341" r:id="rId4"/>
      </mc:Fallback>
    </mc:AlternateContent>
    <mc:AlternateContent xmlns:mc="http://schemas.openxmlformats.org/markup-compatibility/2006">
      <mc:Choice Requires="x14">
        <oleObject progId="Acrobat Document" dvAspect="DVASPECT_ICON" shapeId="1353" r:id="rId6">
          <objectPr defaultSize="0" autoPict="0" r:id="rId7">
            <anchor moveWithCells="1">
              <from>
                <xdr:col>5</xdr:col>
                <xdr:colOff>57150</xdr:colOff>
                <xdr:row>28</xdr:row>
                <xdr:rowOff>57150</xdr:rowOff>
              </from>
              <to>
                <xdr:col>5</xdr:col>
                <xdr:colOff>571500</xdr:colOff>
                <xdr:row>29</xdr:row>
                <xdr:rowOff>190500</xdr:rowOff>
              </to>
            </anchor>
          </objectPr>
        </oleObject>
      </mc:Choice>
      <mc:Fallback>
        <oleObject progId="Acrobat Document" dvAspect="DVASPECT_ICON" shapeId="1353" r:id="rId6"/>
      </mc:Fallback>
    </mc:AlternateContent>
    <mc:AlternateContent xmlns:mc="http://schemas.openxmlformats.org/markup-compatibility/2006">
      <mc:Choice Requires="x14">
        <oleObject progId="Acrobat Document" dvAspect="DVASPECT_ICON" shapeId="1360" r:id="rId8">
          <objectPr defaultSize="0" autoPict="0" r:id="rId9">
            <anchor moveWithCells="1">
              <from>
                <xdr:col>5</xdr:col>
                <xdr:colOff>114300</xdr:colOff>
                <xdr:row>15</xdr:row>
                <xdr:rowOff>9525</xdr:rowOff>
              </from>
              <to>
                <xdr:col>5</xdr:col>
                <xdr:colOff>523875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360" r:id="rId8"/>
      </mc:Fallback>
    </mc:AlternateContent>
    <mc:AlternateContent xmlns:mc="http://schemas.openxmlformats.org/markup-compatibility/2006">
      <mc:Choice Requires="x14">
        <oleObject progId="Acrobat Document" dvAspect="DVASPECT_ICON" shapeId="1396" r:id="rId10">
          <objectPr defaultSize="0" autoPict="0" r:id="rId11">
            <anchor moveWithCells="1">
              <from>
                <xdr:col>5</xdr:col>
                <xdr:colOff>57150</xdr:colOff>
                <xdr:row>22</xdr:row>
                <xdr:rowOff>142875</xdr:rowOff>
              </from>
              <to>
                <xdr:col>5</xdr:col>
                <xdr:colOff>561975</xdr:colOff>
                <xdr:row>25</xdr:row>
                <xdr:rowOff>28575</xdr:rowOff>
              </to>
            </anchor>
          </objectPr>
        </oleObject>
      </mc:Choice>
      <mc:Fallback>
        <oleObject progId="Acrobat Document" dvAspect="DVASPECT_ICON" shapeId="1396" r:id="rId10"/>
      </mc:Fallback>
    </mc:AlternateContent>
    <mc:AlternateContent xmlns:mc="http://schemas.openxmlformats.org/markup-compatibility/2006">
      <mc:Choice Requires="x14">
        <oleObject progId="Acrobat Document" dvAspect="DVASPECT_ICON" shapeId="1398" r:id="rId12">
          <objectPr defaultSize="0" autoPict="0" r:id="rId13">
            <anchor moveWithCells="1">
              <from>
                <xdr:col>5</xdr:col>
                <xdr:colOff>76200</xdr:colOff>
                <xdr:row>31</xdr:row>
                <xdr:rowOff>47625</xdr:rowOff>
              </from>
              <to>
                <xdr:col>5</xdr:col>
                <xdr:colOff>552450</xdr:colOff>
                <xdr:row>33</xdr:row>
                <xdr:rowOff>85725</xdr:rowOff>
              </to>
            </anchor>
          </objectPr>
        </oleObject>
      </mc:Choice>
      <mc:Fallback>
        <oleObject progId="Acrobat Document" dvAspect="DVASPECT_ICON" shapeId="1398" r:id="rId12"/>
      </mc:Fallback>
    </mc:AlternateContent>
    <mc:AlternateContent xmlns:mc="http://schemas.openxmlformats.org/markup-compatibility/2006">
      <mc:Choice Requires="x14">
        <oleObject progId="Acrobat Document" dvAspect="DVASPECT_ICON" shapeId="1402" r:id="rId14">
          <objectPr defaultSize="0" autoPict="0" r:id="rId15">
            <anchor moveWithCells="1">
              <from>
                <xdr:col>5</xdr:col>
                <xdr:colOff>104775</xdr:colOff>
                <xdr:row>8</xdr:row>
                <xdr:rowOff>104775</xdr:rowOff>
              </from>
              <to>
                <xdr:col>5</xdr:col>
                <xdr:colOff>514350</xdr:colOff>
                <xdr:row>10</xdr:row>
                <xdr:rowOff>85725</xdr:rowOff>
              </to>
            </anchor>
          </objectPr>
        </oleObject>
      </mc:Choice>
      <mc:Fallback>
        <oleObject progId="Acrobat Document" dvAspect="DVASPECT_ICON" shapeId="1402" r:id="rId14"/>
      </mc:Fallback>
    </mc:AlternateContent>
    <mc:AlternateContent xmlns:mc="http://schemas.openxmlformats.org/markup-compatibility/2006">
      <mc:Choice Requires="x14">
        <oleObject progId="Acrobat Document" dvAspect="DVASPECT_ICON" shapeId="1408" r:id="rId16">
          <objectPr defaultSize="0" r:id="rId17">
            <anchor moveWithCells="1">
              <from>
                <xdr:col>3</xdr:col>
                <xdr:colOff>209550</xdr:colOff>
                <xdr:row>30</xdr:row>
                <xdr:rowOff>76200</xdr:rowOff>
              </from>
              <to>
                <xdr:col>4</xdr:col>
                <xdr:colOff>476250</xdr:colOff>
                <xdr:row>34</xdr:row>
                <xdr:rowOff>95250</xdr:rowOff>
              </to>
            </anchor>
          </objectPr>
        </oleObject>
      </mc:Choice>
      <mc:Fallback>
        <oleObject progId="Acrobat Document" dvAspect="DVASPECT_ICON" shapeId="1408" r:id="rId16"/>
      </mc:Fallback>
    </mc:AlternateContent>
    <mc:AlternateContent xmlns:mc="http://schemas.openxmlformats.org/markup-compatibility/2006">
      <mc:Choice Requires="x14">
        <oleObject progId="Acrobat Document" dvAspect="DVASPECT_ICON" shapeId="1409" r:id="rId18">
          <objectPr defaultSize="0" autoPict="0" r:id="rId19">
            <anchor moveWithCells="1">
              <from>
                <xdr:col>3</xdr:col>
                <xdr:colOff>466725</xdr:colOff>
                <xdr:row>35</xdr:row>
                <xdr:rowOff>95250</xdr:rowOff>
              </from>
              <to>
                <xdr:col>4</xdr:col>
                <xdr:colOff>171450</xdr:colOff>
                <xdr:row>36</xdr:row>
                <xdr:rowOff>123825</xdr:rowOff>
              </to>
            </anchor>
          </objectPr>
        </oleObject>
      </mc:Choice>
      <mc:Fallback>
        <oleObject progId="Acrobat Document" dvAspect="DVASPECT_ICON" shapeId="1409" r:id="rId18"/>
      </mc:Fallback>
    </mc:AlternateContent>
    <mc:AlternateContent xmlns:mc="http://schemas.openxmlformats.org/markup-compatibility/2006">
      <mc:Choice Requires="x14">
        <oleObject progId="Acrobat Document" dvAspect="DVASPECT_ICON" shapeId="2" r:id="rId20">
          <objectPr defaultSize="0" autoPict="0" r:id="rId21">
            <anchor moveWithCells="1">
              <from>
                <xdr:col>3</xdr:col>
                <xdr:colOff>342900</xdr:colOff>
                <xdr:row>8</xdr:row>
                <xdr:rowOff>9525</xdr:rowOff>
              </from>
              <to>
                <xdr:col>4</xdr:col>
                <xdr:colOff>304800</xdr:colOff>
                <xdr:row>10</xdr:row>
                <xdr:rowOff>123825</xdr:rowOff>
              </to>
            </anchor>
          </objectPr>
        </oleObject>
      </mc:Choice>
      <mc:Fallback>
        <oleObject progId="Acrobat Document" dvAspect="DVASPECT_ICON" shapeId="1410" r:id="rId20"/>
      </mc:Fallback>
    </mc:AlternateContent>
    <mc:AlternateContent xmlns:mc="http://schemas.openxmlformats.org/markup-compatibility/2006">
      <mc:Choice Requires="x14">
        <oleObject progId="Acrobat Document" dvAspect="DVASPECT_ICON" shapeId="1411" r:id="rId22">
          <objectPr defaultSize="0" autoPict="0" r:id="rId23">
            <anchor moveWithCells="1">
              <from>
                <xdr:col>3</xdr:col>
                <xdr:colOff>419100</xdr:colOff>
                <xdr:row>12</xdr:row>
                <xdr:rowOff>104775</xdr:rowOff>
              </from>
              <to>
                <xdr:col>4</xdr:col>
                <xdr:colOff>190500</xdr:colOff>
                <xdr:row>14</xdr:row>
                <xdr:rowOff>85725</xdr:rowOff>
              </to>
            </anchor>
          </objectPr>
        </oleObject>
      </mc:Choice>
      <mc:Fallback>
        <oleObject progId="Acrobat Document" dvAspect="DVASPECT_ICON" shapeId="1411" r:id="rId22"/>
      </mc:Fallback>
    </mc:AlternateContent>
    <mc:AlternateContent xmlns:mc="http://schemas.openxmlformats.org/markup-compatibility/2006">
      <mc:Choice Requires="x14">
        <oleObject progId="Acrobat Document" dvAspect="DVASPECT_ICON" shapeId="1412" r:id="rId24">
          <objectPr defaultSize="0" autoPict="0" r:id="rId25">
            <anchor moveWithCells="1">
              <from>
                <xdr:col>3</xdr:col>
                <xdr:colOff>419100</xdr:colOff>
                <xdr:row>15</xdr:row>
                <xdr:rowOff>19050</xdr:rowOff>
              </from>
              <to>
                <xdr:col>4</xdr:col>
                <xdr:colOff>190500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12" r:id="rId24"/>
      </mc:Fallback>
    </mc:AlternateContent>
    <mc:AlternateContent xmlns:mc="http://schemas.openxmlformats.org/markup-compatibility/2006">
      <mc:Choice Requires="x14">
        <oleObject progId="Acrobat Document" dvAspect="DVASPECT_ICON" shapeId="1413" r:id="rId26">
          <objectPr defaultSize="0" r:id="rId27">
            <anchor moveWithCells="1">
              <from>
                <xdr:col>3</xdr:col>
                <xdr:colOff>180975</xdr:colOff>
                <xdr:row>21</xdr:row>
                <xdr:rowOff>142875</xdr:rowOff>
              </from>
              <to>
                <xdr:col>4</xdr:col>
                <xdr:colOff>466725</xdr:colOff>
                <xdr:row>26</xdr:row>
                <xdr:rowOff>28575</xdr:rowOff>
              </to>
            </anchor>
          </objectPr>
        </oleObject>
      </mc:Choice>
      <mc:Fallback>
        <oleObject progId="Acrobat Document" dvAspect="DVASPECT_ICON" shapeId="1413" r:id="rId26"/>
      </mc:Fallback>
    </mc:AlternateContent>
    <mc:AlternateContent xmlns:mc="http://schemas.openxmlformats.org/markup-compatibility/2006">
      <mc:Choice Requires="x14">
        <oleObject progId="Acrobat Document" dvAspect="DVASPECT_ICON" shapeId="1414" r:id="rId28">
          <objectPr defaultSize="0" autoPict="0" r:id="rId29">
            <anchor moveWithCells="1">
              <from>
                <xdr:col>3</xdr:col>
                <xdr:colOff>457200</xdr:colOff>
                <xdr:row>28</xdr:row>
                <xdr:rowOff>114300</xdr:rowOff>
              </from>
              <to>
                <xdr:col>4</xdr:col>
                <xdr:colOff>190500</xdr:colOff>
                <xdr:row>29</xdr:row>
                <xdr:rowOff>133350</xdr:rowOff>
              </to>
            </anchor>
          </objectPr>
        </oleObject>
      </mc:Choice>
      <mc:Fallback>
        <oleObject progId="Acrobat Document" dvAspect="DVASPECT_ICON" shapeId="1414" r:id="rId28"/>
      </mc:Fallback>
    </mc:AlternateContent>
    <mc:AlternateContent xmlns:mc="http://schemas.openxmlformats.org/markup-compatibility/2006">
      <mc:Choice Requires="x14">
        <oleObject progId="Acrobat Document" dvAspect="DVASPECT_ICON" shapeId="1415" r:id="rId30">
          <objectPr defaultSize="0" autoPict="0" r:id="rId31">
            <anchor moveWithCells="1">
              <from>
                <xdr:col>3</xdr:col>
                <xdr:colOff>400050</xdr:colOff>
                <xdr:row>17</xdr:row>
                <xdr:rowOff>104775</xdr:rowOff>
              </from>
              <to>
                <xdr:col>4</xdr:col>
                <xdr:colOff>200025</xdr:colOff>
                <xdr:row>19</xdr:row>
                <xdr:rowOff>76200</xdr:rowOff>
              </to>
            </anchor>
          </objectPr>
        </oleObject>
      </mc:Choice>
      <mc:Fallback>
        <oleObject progId="Acrobat Document" dvAspect="DVASPECT_ICON" shapeId="1415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QFN 48 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XM-010519-UN</vt:lpwstr>
  </property>
  <property pid="8" fmtid="{D5CDD505-2E9C-101B-9397-08002B2CF9AE}" name="CogniDox_Version">
    <vt:lpwstr>14</vt:lpwstr>
  </property>
  <property pid="9" fmtid="{D5CDD505-2E9C-101B-9397-08002B2CF9AE}" name="CogniDoxKey_Value">
    <vt:lpwstr>idbeATPSpHNnmb82oAurDnpRkaw</vt:lpwstr>
  </property>
  <property pid="11" fmtid="{D5CDD505-2E9C-101B-9397-08002B2CF9AE}" name="CogniDox_Title">
    <vt:lpwstr>QF48 XUF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