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unny\Desktop\ICP\"/>
    </mc:Choice>
  </mc:AlternateContent>
  <xr:revisionPtr revIDLastSave="0" documentId="13_ncr:1_{01CE8413-909E-4F87-9A5D-F20CE329A74D}" xr6:coauthVersionLast="47" xr6:coauthVersionMax="47" xr10:uidLastSave="{00000000-0000-0000-0000-000000000000}"/>
  <bookViews>
    <workbookView xWindow="960" yWindow="4485" windowWidth="28800" windowHeight="15885" tabRatio="565" xr2:uid="{00000000-000D-0000-FFFF-FFFF00000000}"/>
  </bookViews>
  <sheets>
    <sheet name="TQFP 127 14-1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1" l="1"/>
  <c r="S27" i="1"/>
  <c r="S22" i="1"/>
  <c r="Q22" i="1"/>
  <c r="P22" i="1"/>
  <c r="S30" i="1"/>
  <c r="Q30" i="1"/>
  <c r="P30" i="1"/>
  <c r="Q21" i="1"/>
  <c r="P21" i="1"/>
  <c r="S12" i="1"/>
  <c r="Q12" i="1"/>
  <c r="P12" i="1"/>
  <c r="S29" i="1"/>
  <c r="Q29" i="1"/>
  <c r="P29" i="1"/>
  <c r="S20" i="1"/>
  <c r="Q14" i="1"/>
  <c r="P14" i="1"/>
  <c r="Q13" i="1"/>
  <c r="P13" i="1"/>
  <c r="Q20" i="1"/>
  <c r="P20" i="1"/>
  <c r="Q8" i="1"/>
  <c r="P8" i="1"/>
  <c r="Q9" i="1"/>
  <c r="P9" i="1"/>
  <c r="Q10" i="1"/>
  <c r="P10" i="1"/>
  <c r="Q24" i="1"/>
  <c r="P24" i="1"/>
  <c r="Q25" i="1"/>
  <c r="P25" i="1"/>
  <c r="S32" i="1"/>
  <c r="Q26" i="1"/>
  <c r="P26" i="1"/>
  <c r="Q23" i="1"/>
  <c r="P23" i="1"/>
  <c r="Q27" i="1"/>
  <c r="P27" i="1"/>
  <c r="Q19" i="1"/>
  <c r="P19" i="1"/>
  <c r="Q18" i="1"/>
  <c r="P18" i="1"/>
  <c r="Q17" i="1"/>
  <c r="P17" i="1"/>
  <c r="Q28" i="1"/>
  <c r="P28" i="1"/>
  <c r="Q16" i="1"/>
  <c r="P16" i="1"/>
  <c r="Q11" i="1"/>
  <c r="Q15" i="1"/>
  <c r="P15" i="1"/>
  <c r="P11" i="1"/>
  <c r="P31" i="1"/>
  <c r="Q31" i="1"/>
</calcChain>
</file>

<file path=xl/sharedStrings.xml><?xml version="1.0" encoding="utf-8"?>
<sst xmlns="http://schemas.openxmlformats.org/spreadsheetml/2006/main" count="138" uniqueCount="86">
  <si>
    <t>Tradename</t>
  </si>
  <si>
    <t>Material Manufacturer Name</t>
  </si>
  <si>
    <t>Material Name</t>
  </si>
  <si>
    <t>ICP</t>
  </si>
  <si>
    <t>MSDS</t>
  </si>
  <si>
    <t>Cadmium (Cd)</t>
  </si>
  <si>
    <t>Lead  (Pb)</t>
  </si>
  <si>
    <t>Mercury (Hg)</t>
  </si>
  <si>
    <t>PBBs</t>
  </si>
  <si>
    <t>PBDEs</t>
  </si>
  <si>
    <t>Chromium (Cr6+)</t>
  </si>
  <si>
    <t>6 RoHS Substances</t>
  </si>
  <si>
    <t>MATERIAL (Description)</t>
  </si>
  <si>
    <t>Customer :</t>
  </si>
  <si>
    <t>Package :</t>
  </si>
  <si>
    <t>Device :</t>
  </si>
  <si>
    <t>Date :</t>
  </si>
  <si>
    <t>ND</t>
  </si>
  <si>
    <t>** where ND = Not Detectable</t>
  </si>
  <si>
    <t>Mold compound</t>
  </si>
  <si>
    <t>PFOS</t>
  </si>
  <si>
    <t>Leadframe</t>
  </si>
  <si>
    <t>C7025</t>
  </si>
  <si>
    <t>Plating</t>
  </si>
  <si>
    <t>XMOS (XM3)</t>
  </si>
  <si>
    <t>SUBSTANCE (Ingredient/s In Material)</t>
  </si>
  <si>
    <t>Substance Name</t>
  </si>
  <si>
    <t>CAS Number</t>
  </si>
  <si>
    <t>Substance Weight Amount (%)</t>
  </si>
  <si>
    <t>Substance Weight Amount (grams)</t>
  </si>
  <si>
    <t>Silicon</t>
  </si>
  <si>
    <t>7440-21-3</t>
  </si>
  <si>
    <t>Silver</t>
  </si>
  <si>
    <t>7440-22-4</t>
  </si>
  <si>
    <t>Die</t>
  </si>
  <si>
    <t>-</t>
  </si>
  <si>
    <t>NA</t>
  </si>
  <si>
    <t>Total</t>
  </si>
  <si>
    <t>CRM-1076DJ-G</t>
    <phoneticPr fontId="0" type="noConversion"/>
  </si>
  <si>
    <t>Sumitomo</t>
    <phoneticPr fontId="0" type="noConversion"/>
  </si>
  <si>
    <t>Die attach epoxy</t>
    <phoneticPr fontId="0" type="noConversion"/>
  </si>
  <si>
    <t>Epoxy resin A</t>
  </si>
  <si>
    <t>9003-36-5</t>
  </si>
  <si>
    <t>461-58-5</t>
  </si>
  <si>
    <t>Sumitomo</t>
    <phoneticPr fontId="0" type="noConversion"/>
  </si>
  <si>
    <t>G700HA</t>
    <phoneticPr fontId="0" type="noConversion"/>
  </si>
  <si>
    <t xml:space="preserve">CuPd </t>
    <phoneticPr fontId="0" type="noConversion"/>
  </si>
  <si>
    <t>Epoxy Resin</t>
    <phoneticPr fontId="15" type="noConversion"/>
  </si>
  <si>
    <t xml:space="preserve">Trade secret </t>
    <phoneticPr fontId="15" type="noConversion"/>
  </si>
  <si>
    <t>Phenol Resin</t>
    <phoneticPr fontId="15" type="noConversion"/>
  </si>
  <si>
    <t>Silica(Amorphous) A</t>
    <phoneticPr fontId="15" type="noConversion"/>
  </si>
  <si>
    <t>60676-86-0</t>
    <phoneticPr fontId="15" type="noConversion"/>
  </si>
  <si>
    <t>Silica(Amorphous) B</t>
    <phoneticPr fontId="15" type="noConversion"/>
  </si>
  <si>
    <t>7631-86-9</t>
    <phoneticPr fontId="15" type="noConversion"/>
  </si>
  <si>
    <t>Carbon Black</t>
    <phoneticPr fontId="15" type="noConversion"/>
  </si>
  <si>
    <t>1333-86-4</t>
    <phoneticPr fontId="15" type="noConversion"/>
  </si>
  <si>
    <t>Copper</t>
  </si>
  <si>
    <t>7440-50-8</t>
  </si>
  <si>
    <t>Nickel</t>
  </si>
  <si>
    <t>7440-02-0</t>
  </si>
  <si>
    <t>7439-95-4</t>
  </si>
  <si>
    <t>Silver Powder</t>
  </si>
  <si>
    <t xml:space="preserve">Epoxy resin B </t>
  </si>
  <si>
    <t>Trade Secret</t>
  </si>
  <si>
    <t xml:space="preserve">Hardener </t>
  </si>
  <si>
    <t xml:space="preserve">Diluent A </t>
  </si>
  <si>
    <t xml:space="preserve">Diluent B </t>
  </si>
  <si>
    <t xml:space="preserve">Dicyandiamide </t>
  </si>
  <si>
    <t>Organic Peroxide</t>
  </si>
  <si>
    <t>Palladium</t>
  </si>
  <si>
    <t>7440-05-3</t>
  </si>
  <si>
    <t>Pure Tin</t>
    <phoneticPr fontId="0" type="noConversion"/>
  </si>
  <si>
    <t>Tin</t>
    <phoneticPr fontId="15" type="noConversion"/>
  </si>
  <si>
    <t>7440-31-5</t>
    <phoneticPr fontId="15" type="noConversion"/>
  </si>
  <si>
    <t>Lead</t>
    <phoneticPr fontId="15" type="noConversion"/>
  </si>
  <si>
    <t>7439-92-1</t>
    <phoneticPr fontId="15" type="noConversion"/>
  </si>
  <si>
    <r>
      <t>N</t>
    </r>
    <r>
      <rPr>
        <sz val="10"/>
        <rFont val="Arial"/>
        <family val="2"/>
      </rPr>
      <t>D</t>
    </r>
    <phoneticPr fontId="0" type="noConversion"/>
  </si>
  <si>
    <r>
      <t xml:space="preserve">Copper </t>
    </r>
    <r>
      <rPr>
        <sz val="10"/>
        <rFont val="Arial"/>
        <family val="2"/>
      </rPr>
      <t>wire</t>
    </r>
    <phoneticPr fontId="0" type="noConversion"/>
  </si>
  <si>
    <r>
      <t>J</t>
    </r>
    <r>
      <rPr>
        <sz val="10"/>
        <rFont val="Arial"/>
        <family val="2"/>
      </rPr>
      <t>au Janq</t>
    </r>
    <phoneticPr fontId="0" type="noConversion"/>
  </si>
  <si>
    <t>XS1-OL2-TQ128</t>
  </si>
  <si>
    <t>Shinko</t>
    <phoneticPr fontId="0" type="noConversion"/>
  </si>
  <si>
    <t>Magnesium</t>
  </si>
  <si>
    <t>Nippon</t>
    <phoneticPr fontId="0" type="noConversion"/>
  </si>
  <si>
    <t>TQFP 128L (14X14 mm)</t>
  </si>
  <si>
    <t>ND</t>
    <phoneticPr fontId="0" type="noConversion"/>
  </si>
  <si>
    <t>6.31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</si>
</sst>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mmmm\ d\,\ yyyy"/>
    <numFmt numFmtId="166" formatCode="[$-409]d\-mmm\-yy;@"/>
    <numFmt numFmtId="167" formatCode="0.0000%"/>
    <numFmt numFmtId="168" formatCode="0.000_ "/>
  </numFmts>
  <fonts count="21">
    <font>
      <sz val="10"/>
      <name val="Arial"/>
      <family val="2"/>
    </font>
    <font>
      <sz val="10"/>
      <name val="Arial"/>
      <family val="2"/>
    </font>
    <font>
      <b/>
      <sz val="10"/>
      <color indexed="5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b/>
      <sz val="10"/>
      <color indexed="14"/>
      <name val="Arial"/>
      <family val="2"/>
    </font>
    <font>
      <b/>
      <sz val="12"/>
      <color indexed="14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9"/>
      <name val="新細明體"/>
      <family val="1"/>
      <charset val="136"/>
    </font>
    <font>
      <sz val="10"/>
      <name val="ＭＳ Ｐゴシック"/>
      <family val="2"/>
      <charset val="136"/>
    </font>
    <font>
      <sz val="6"/>
      <name val="Arial"/>
      <family val="2"/>
    </font>
    <font>
      <sz val="10"/>
      <name val="Helv"/>
      <family val="2"/>
    </font>
    <font>
      <sz val="10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6" fillId="0" borderId="0"/>
    <xf numFmtId="0" fontId="3" fillId="0" borderId="0"/>
    <xf numFmtId="0" fontId="13" fillId="0" borderId="0"/>
    <xf numFmtId="0" fontId="18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 vertic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6" fontId="0" fillId="0" borderId="5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10" fontId="0" fillId="0" borderId="0" xfId="0" applyNumberFormat="1" applyAlignment="1">
      <alignment wrapText="1"/>
    </xf>
    <xf numFmtId="0" fontId="14" fillId="0" borderId="7" xfId="3" applyFont="1" applyBorder="1" applyAlignment="1">
      <alignment horizontal="center"/>
    </xf>
    <xf numFmtId="0" fontId="14" fillId="0" borderId="7" xfId="4" applyFont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top" wrapText="1"/>
    </xf>
    <xf numFmtId="0" fontId="14" fillId="4" borderId="7" xfId="5" applyFont="1" applyFill="1" applyBorder="1" applyAlignment="1">
      <alignment horizontal="center"/>
    </xf>
    <xf numFmtId="49" fontId="14" fillId="4" borderId="7" xfId="5" applyNumberFormat="1" applyFont="1" applyFill="1" applyBorder="1" applyAlignment="1">
      <alignment horizontal="center" vertical="top"/>
    </xf>
    <xf numFmtId="0" fontId="14" fillId="0" borderId="7" xfId="6" applyFont="1" applyBorder="1" applyAlignment="1">
      <alignment horizontal="center"/>
    </xf>
    <xf numFmtId="49" fontId="14" fillId="0" borderId="7" xfId="6" applyNumberFormat="1" applyFont="1" applyBorder="1" applyAlignment="1" applyProtection="1">
      <alignment horizontal="center" vertical="center" wrapText="1"/>
      <protection locked="0"/>
    </xf>
    <xf numFmtId="49" fontId="14" fillId="0" borderId="7" xfId="6" applyNumberFormat="1" applyFont="1" applyBorder="1" applyAlignment="1">
      <alignment horizontal="center"/>
    </xf>
    <xf numFmtId="167" fontId="0" fillId="0" borderId="0" xfId="0" applyNumberFormat="1" applyAlignment="1">
      <alignment wrapText="1"/>
    </xf>
    <xf numFmtId="0" fontId="17" fillId="0" borderId="0" xfId="0" applyFont="1" applyAlignment="1">
      <alignment wrapText="1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0" fontId="3" fillId="0" borderId="0" xfId="1" applyNumberFormat="1" applyFont="1" applyAlignment="1">
      <alignment horizontal="left" vertical="center" wrapText="1"/>
    </xf>
    <xf numFmtId="10" fontId="0" fillId="0" borderId="0" xfId="1" applyNumberFormat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0" fillId="0" borderId="7" xfId="0" applyBorder="1" applyAlignment="1">
      <alignment horizontal="center" vertical="center" wrapText="1"/>
    </xf>
    <xf numFmtId="0" fontId="20" fillId="0" borderId="7" xfId="7" applyFont="1" applyBorder="1" applyAlignment="1">
      <alignment horizontal="center"/>
    </xf>
    <xf numFmtId="0" fontId="20" fillId="0" borderId="7" xfId="2" applyFont="1" applyBorder="1" applyAlignment="1">
      <alignment horizontal="center"/>
    </xf>
    <xf numFmtId="0" fontId="4" fillId="3" borderId="8" xfId="0" applyFont="1" applyFill="1" applyBorder="1" applyAlignment="1">
      <alignment horizontal="center" vertical="center" wrapText="1"/>
    </xf>
    <xf numFmtId="10" fontId="4" fillId="3" borderId="9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center" wrapText="1"/>
    </xf>
    <xf numFmtId="0" fontId="0" fillId="0" borderId="7" xfId="0" quotePrefix="1" applyBorder="1" applyAlignment="1">
      <alignment horizontal="center" wrapText="1"/>
    </xf>
    <xf numFmtId="164" fontId="0" fillId="0" borderId="7" xfId="0" applyNumberFormat="1" applyBorder="1" applyAlignment="1">
      <alignment horizontal="center" vertical="center" wrapText="1"/>
    </xf>
    <xf numFmtId="167" fontId="14" fillId="4" borderId="7" xfId="5" applyNumberFormat="1" applyFont="1" applyFill="1" applyBorder="1" applyAlignment="1">
      <alignment horizontal="center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49" fontId="19" fillId="0" borderId="7" xfId="0" applyNumberFormat="1" applyFont="1" applyBorder="1" applyAlignment="1" applyProtection="1">
      <alignment horizontal="center" vertical="center" wrapText="1"/>
      <protection locked="0"/>
    </xf>
    <xf numFmtId="49" fontId="0" fillId="0" borderId="7" xfId="0" applyNumberFormat="1" applyBorder="1" applyAlignment="1">
      <alignment horizontal="center" vertical="center" wrapText="1"/>
    </xf>
    <xf numFmtId="0" fontId="19" fillId="0" borderId="7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10" fillId="0" borderId="16" xfId="0" applyFont="1" applyBorder="1" applyAlignment="1">
      <alignment wrapText="1"/>
    </xf>
    <xf numFmtId="0" fontId="0" fillId="0" borderId="7" xfId="0" applyBorder="1" applyAlignment="1">
      <alignment horizontal="center" vertical="center" wrapText="1"/>
    </xf>
    <xf numFmtId="49" fontId="0" fillId="2" borderId="7" xfId="0" applyNumberForma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49" fontId="19" fillId="0" borderId="7" xfId="0" applyNumberFormat="1" applyFont="1" applyBorder="1" applyAlignment="1">
      <alignment horizontal="center" vertical="center" wrapText="1"/>
    </xf>
    <xf numFmtId="49" fontId="19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/>
    </xf>
  </cellXfs>
  <cellStyles count="8">
    <cellStyle name="Normal" xfId="0" builtinId="0"/>
    <cellStyle name="Percent" xfId="1" builtinId="5"/>
    <cellStyle name="一般 2" xfId="2" xr:uid="{00000000-0005-0000-0000-000002000000}"/>
    <cellStyle name="一般_Compound" xfId="3" xr:uid="{00000000-0005-0000-0000-000003000000}"/>
    <cellStyle name="一般_CR040115 - Substance(EM636165TS-7G)" xfId="4" xr:uid="{00000000-0005-0000-0000-000004000000}"/>
    <cellStyle name="一般_Sheet1_1_Lead Frame" xfId="5" xr:uid="{00000000-0005-0000-0000-000005000000}"/>
    <cellStyle name="一般_Wire" xfId="6" xr:uid="{00000000-0005-0000-0000-000006000000}"/>
    <cellStyle name="樣式 1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0100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1066800</xdr:colOff>
      <xdr:row>4</xdr:row>
      <xdr:rowOff>114300</xdr:rowOff>
    </xdr:to>
    <xdr:pic>
      <xdr:nvPicPr>
        <xdr:cNvPr id="1343" name="Picture 158" descr="Greatek_Logo1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0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8</xdr:row>
          <xdr:rowOff>57150</xdr:rowOff>
        </xdr:from>
        <xdr:to>
          <xdr:col>5</xdr:col>
          <xdr:colOff>581025</xdr:colOff>
          <xdr:row>10</xdr:row>
          <xdr:rowOff>133350</xdr:rowOff>
        </xdr:to>
        <xdr:sp macro="" textlink="">
          <xdr:nvSpPr>
            <xdr:cNvPr id="1295" name="Object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27</xdr:row>
          <xdr:rowOff>57150</xdr:rowOff>
        </xdr:from>
        <xdr:to>
          <xdr:col>5</xdr:col>
          <xdr:colOff>466725</xdr:colOff>
          <xdr:row>28</xdr:row>
          <xdr:rowOff>114300</xdr:rowOff>
        </xdr:to>
        <xdr:sp macro="" textlink="">
          <xdr:nvSpPr>
            <xdr:cNvPr id="1304" name="Object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20</xdr:row>
          <xdr:rowOff>19050</xdr:rowOff>
        </xdr:from>
        <xdr:to>
          <xdr:col>5</xdr:col>
          <xdr:colOff>504825</xdr:colOff>
          <xdr:row>21</xdr:row>
          <xdr:rowOff>142875</xdr:rowOff>
        </xdr:to>
        <xdr:sp macro="" textlink="">
          <xdr:nvSpPr>
            <xdr:cNvPr id="1310" name="Object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23</xdr:row>
          <xdr:rowOff>57150</xdr:rowOff>
        </xdr:from>
        <xdr:to>
          <xdr:col>5</xdr:col>
          <xdr:colOff>552450</xdr:colOff>
          <xdr:row>25</xdr:row>
          <xdr:rowOff>95250</xdr:rowOff>
        </xdr:to>
        <xdr:sp macro="" textlink="">
          <xdr:nvSpPr>
            <xdr:cNvPr id="1334" name="Object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7</xdr:row>
          <xdr:rowOff>114300</xdr:rowOff>
        </xdr:from>
        <xdr:to>
          <xdr:col>4</xdr:col>
          <xdr:colOff>390525</xdr:colOff>
          <xdr:row>11</xdr:row>
          <xdr:rowOff>38100</xdr:rowOff>
        </xdr:to>
        <xdr:sp macro="" textlink="">
          <xdr:nvSpPr>
            <xdr:cNvPr id="1348" name="Object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15</xdr:row>
          <xdr:rowOff>9525</xdr:rowOff>
        </xdr:from>
        <xdr:to>
          <xdr:col>5</xdr:col>
          <xdr:colOff>533400</xdr:colOff>
          <xdr:row>17</xdr:row>
          <xdr:rowOff>9525</xdr:rowOff>
        </xdr:to>
        <xdr:sp macro="" textlink="">
          <xdr:nvSpPr>
            <xdr:cNvPr id="1349" name="Object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22</xdr:row>
          <xdr:rowOff>142875</xdr:rowOff>
        </xdr:from>
        <xdr:to>
          <xdr:col>4</xdr:col>
          <xdr:colOff>361950</xdr:colOff>
          <xdr:row>26</xdr:row>
          <xdr:rowOff>47625</xdr:rowOff>
        </xdr:to>
        <xdr:sp macro="" textlink="">
          <xdr:nvSpPr>
            <xdr:cNvPr id="1350" name="Object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27</xdr:row>
          <xdr:rowOff>57150</xdr:rowOff>
        </xdr:from>
        <xdr:to>
          <xdr:col>4</xdr:col>
          <xdr:colOff>133350</xdr:colOff>
          <xdr:row>28</xdr:row>
          <xdr:rowOff>104775</xdr:rowOff>
        </xdr:to>
        <xdr:sp macro="" textlink="">
          <xdr:nvSpPr>
            <xdr:cNvPr id="1351" name="Object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13</xdr:row>
          <xdr:rowOff>127564</xdr:rowOff>
        </xdr:from>
        <xdr:to>
          <xdr:col>4</xdr:col>
          <xdr:colOff>466725</xdr:colOff>
          <xdr:row>18</xdr:row>
          <xdr:rowOff>8923</xdr:rowOff>
        </xdr:to>
        <xdr:sp macro="" textlink="">
          <xdr:nvSpPr>
            <xdr:cNvPr id="1352" name="Object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8EF4263C-6A8C-CB95-4F44-029A2E410B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459732</xdr:colOff>
          <xdr:row>20</xdr:row>
          <xdr:rowOff>63541</xdr:rowOff>
        </xdr:from>
        <xdr:to>
          <xdr:col>4</xdr:col>
          <xdr:colOff>108513</xdr:colOff>
          <xdr:row>21</xdr:row>
          <xdr:rowOff>97942</xdr:rowOff>
        </xdr:to>
        <xdr:sp macro="" textlink="">
          <xdr:nvSpPr>
            <xdr:cNvPr id="1353" name="Object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61025C4D-CC52-0410-527F-C9381C0980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5"/>
  <sheetViews>
    <sheetView tabSelected="1" zoomScale="79" zoomScaleNormal="79" workbookViewId="0">
      <pane ySplit="7" topLeftCell="A8" activePane="bottomLeft" state="frozen"/>
      <selection pane="bottomLeft" activeCell="M1" sqref="M1"/>
    </sheetView>
  </sheetViews>
  <sheetFormatPr defaultColWidth="11.42578125" defaultRowHeight="12.75"/>
  <cols>
    <col min="1" max="1" width="14" style="2" customWidth="1"/>
    <col min="2" max="2" width="16.140625" style="2" customWidth="1"/>
    <col min="3" max="3" width="12.140625" style="1" customWidth="1"/>
    <col min="4" max="5" width="9.42578125" style="1" customWidth="1"/>
    <col min="6" max="6" width="9.140625" style="1" customWidth="1"/>
    <col min="7" max="7" width="5.140625" style="1" customWidth="1"/>
    <col min="8" max="8" width="5" style="1" customWidth="1"/>
    <col min="9" max="9" width="4.85546875" style="1" customWidth="1"/>
    <col min="10" max="10" width="5.85546875" style="1" customWidth="1"/>
    <col min="11" max="11" width="4.42578125" style="1" customWidth="1"/>
    <col min="12" max="13" width="4.85546875" style="1" customWidth="1"/>
    <col min="14" max="14" width="19.140625" style="1" customWidth="1"/>
    <col min="15" max="15" width="14.42578125" style="1" customWidth="1"/>
    <col min="16" max="16" width="11.42578125" style="1"/>
    <col min="17" max="17" width="12.42578125" style="1" bestFit="1" customWidth="1"/>
    <col min="18" max="18" width="11.42578125" style="37" hidden="1" customWidth="1"/>
    <col min="19" max="19" width="11.85546875" style="1" hidden="1" customWidth="1"/>
    <col min="20" max="16384" width="11.42578125" style="1"/>
  </cols>
  <sheetData>
    <row r="1" spans="1:22" ht="12.75" customHeight="1">
      <c r="A1"/>
      <c r="O1" s="3" t="s">
        <v>13</v>
      </c>
      <c r="P1" s="13" t="s">
        <v>24</v>
      </c>
      <c r="Q1" s="10"/>
    </row>
    <row r="2" spans="1:22" ht="12.75" customHeight="1">
      <c r="O2" s="3" t="s">
        <v>14</v>
      </c>
      <c r="P2" s="14" t="s">
        <v>83</v>
      </c>
      <c r="Q2" s="11"/>
    </row>
    <row r="3" spans="1:22" ht="12.75" customHeight="1">
      <c r="O3" s="3" t="s">
        <v>15</v>
      </c>
      <c r="P3" s="14" t="s">
        <v>79</v>
      </c>
      <c r="Q3" s="11"/>
    </row>
    <row r="4" spans="1:22">
      <c r="O4" s="3" t="s">
        <v>16</v>
      </c>
      <c r="P4" s="15">
        <v>46065</v>
      </c>
      <c r="Q4" s="12"/>
    </row>
    <row r="5" spans="1:22" ht="13.5" thickBot="1">
      <c r="L5" s="16"/>
    </row>
    <row r="6" spans="1:22" ht="16.5" customHeight="1" thickBot="1">
      <c r="A6" s="61" t="s">
        <v>12</v>
      </c>
      <c r="B6" s="62"/>
      <c r="C6" s="62"/>
      <c r="D6" s="62"/>
      <c r="E6" s="62"/>
      <c r="F6" s="63"/>
      <c r="G6" s="64" t="s">
        <v>11</v>
      </c>
      <c r="H6" s="65"/>
      <c r="I6" s="65"/>
      <c r="J6" s="65"/>
      <c r="K6" s="65"/>
      <c r="L6" s="65"/>
      <c r="M6" s="66"/>
      <c r="N6" s="56" t="s">
        <v>25</v>
      </c>
      <c r="O6" s="57"/>
      <c r="P6" s="57"/>
      <c r="Q6" s="58"/>
    </row>
    <row r="7" spans="1:22" s="4" customFormat="1" ht="70.5" customHeight="1">
      <c r="A7" s="6" t="s">
        <v>2</v>
      </c>
      <c r="B7" s="7" t="s">
        <v>0</v>
      </c>
      <c r="C7" s="7" t="s">
        <v>1</v>
      </c>
      <c r="D7" s="7" t="s">
        <v>3</v>
      </c>
      <c r="E7" s="8" t="s">
        <v>20</v>
      </c>
      <c r="F7" s="8" t="s">
        <v>4</v>
      </c>
      <c r="G7" s="17" t="s">
        <v>5</v>
      </c>
      <c r="H7" s="18" t="s">
        <v>6</v>
      </c>
      <c r="I7" s="18" t="s">
        <v>7</v>
      </c>
      <c r="J7" s="18" t="s">
        <v>10</v>
      </c>
      <c r="K7" s="18" t="s">
        <v>8</v>
      </c>
      <c r="L7" s="18" t="s">
        <v>9</v>
      </c>
      <c r="M7" s="19" t="s">
        <v>20</v>
      </c>
      <c r="N7" s="23" t="s">
        <v>26</v>
      </c>
      <c r="O7" s="24" t="s">
        <v>27</v>
      </c>
      <c r="P7" s="24" t="s">
        <v>28</v>
      </c>
      <c r="Q7" s="25" t="s">
        <v>29</v>
      </c>
      <c r="R7" s="38"/>
      <c r="S7" s="20"/>
    </row>
    <row r="8" spans="1:22">
      <c r="A8" s="54" t="s">
        <v>21</v>
      </c>
      <c r="B8" s="52" t="s">
        <v>22</v>
      </c>
      <c r="C8" s="52" t="s">
        <v>80</v>
      </c>
      <c r="D8" s="59"/>
      <c r="E8" s="59"/>
      <c r="F8" s="60"/>
      <c r="G8" s="52" t="s">
        <v>17</v>
      </c>
      <c r="H8" s="52" t="s">
        <v>17</v>
      </c>
      <c r="I8" s="52" t="s">
        <v>17</v>
      </c>
      <c r="J8" s="52" t="s">
        <v>76</v>
      </c>
      <c r="K8" s="52" t="s">
        <v>17</v>
      </c>
      <c r="L8" s="52" t="s">
        <v>17</v>
      </c>
      <c r="M8" s="52" t="s">
        <v>17</v>
      </c>
      <c r="N8" s="29" t="s">
        <v>56</v>
      </c>
      <c r="O8" s="30" t="s">
        <v>57</v>
      </c>
      <c r="P8" s="51">
        <f t="shared" ref="P8:P30" si="0">Q8/$Q$32</f>
        <v>0.30543999999999999</v>
      </c>
      <c r="Q8" s="50">
        <f>$S$12*R8</f>
        <v>0.1618832</v>
      </c>
      <c r="R8" s="39">
        <v>0.95450000000000002</v>
      </c>
      <c r="S8" s="20"/>
      <c r="T8" s="4"/>
    </row>
    <row r="9" spans="1:22">
      <c r="A9" s="54"/>
      <c r="B9" s="52"/>
      <c r="C9" s="52"/>
      <c r="D9" s="59"/>
      <c r="E9" s="59"/>
      <c r="F9" s="60"/>
      <c r="G9" s="52"/>
      <c r="H9" s="52"/>
      <c r="I9" s="52"/>
      <c r="J9" s="52"/>
      <c r="K9" s="52"/>
      <c r="L9" s="52"/>
      <c r="M9" s="52"/>
      <c r="N9" s="31" t="s">
        <v>58</v>
      </c>
      <c r="O9" s="30" t="s">
        <v>59</v>
      </c>
      <c r="P9" s="51">
        <f t="shared" si="0"/>
        <v>9.5999999999999992E-3</v>
      </c>
      <c r="Q9" s="50">
        <f>$S$12*R9</f>
        <v>5.0879999999999996E-3</v>
      </c>
      <c r="R9" s="39">
        <v>0.03</v>
      </c>
      <c r="S9" s="37"/>
      <c r="T9" s="4"/>
    </row>
    <row r="10" spans="1:22">
      <c r="A10" s="54"/>
      <c r="B10" s="52"/>
      <c r="C10" s="52"/>
      <c r="D10" s="59"/>
      <c r="E10" s="59"/>
      <c r="F10" s="60"/>
      <c r="G10" s="52"/>
      <c r="H10" s="52"/>
      <c r="I10" s="52"/>
      <c r="J10" s="52"/>
      <c r="K10" s="52"/>
      <c r="L10" s="52"/>
      <c r="M10" s="52"/>
      <c r="N10" s="31" t="s">
        <v>30</v>
      </c>
      <c r="O10" s="30" t="s">
        <v>31</v>
      </c>
      <c r="P10" s="51">
        <f t="shared" si="0"/>
        <v>2.0799999999999998E-3</v>
      </c>
      <c r="Q10" s="50">
        <f>$S$12*R10</f>
        <v>1.1023999999999999E-3</v>
      </c>
      <c r="R10" s="39">
        <v>6.4999999999999997E-3</v>
      </c>
      <c r="S10" s="37"/>
      <c r="T10" s="4"/>
    </row>
    <row r="11" spans="1:22">
      <c r="A11" s="54"/>
      <c r="B11" s="52"/>
      <c r="C11" s="52"/>
      <c r="D11" s="59"/>
      <c r="E11" s="59"/>
      <c r="F11" s="60"/>
      <c r="G11" s="52"/>
      <c r="H11" s="52"/>
      <c r="I11" s="52"/>
      <c r="J11" s="52"/>
      <c r="K11" s="52"/>
      <c r="L11" s="52"/>
      <c r="M11" s="52"/>
      <c r="N11" s="31" t="s">
        <v>81</v>
      </c>
      <c r="O11" s="30" t="s">
        <v>60</v>
      </c>
      <c r="P11" s="51">
        <f t="shared" si="0"/>
        <v>4.7999999999999996E-4</v>
      </c>
      <c r="Q11" s="50">
        <f>$S$12*R11</f>
        <v>2.544E-4</v>
      </c>
      <c r="R11" s="39">
        <v>1.5E-3</v>
      </c>
      <c r="S11" s="37"/>
      <c r="T11" s="4"/>
    </row>
    <row r="12" spans="1:22">
      <c r="A12" s="54"/>
      <c r="B12" s="52"/>
      <c r="C12" s="52"/>
      <c r="D12" s="59"/>
      <c r="E12" s="59"/>
      <c r="F12" s="60"/>
      <c r="G12" s="52"/>
      <c r="H12" s="52"/>
      <c r="I12" s="52"/>
      <c r="J12" s="52"/>
      <c r="K12" s="52"/>
      <c r="L12" s="52"/>
      <c r="M12" s="52"/>
      <c r="N12" s="31" t="s">
        <v>32</v>
      </c>
      <c r="O12" s="30" t="s">
        <v>33</v>
      </c>
      <c r="P12" s="51">
        <f t="shared" si="0"/>
        <v>2.3999999999999998E-3</v>
      </c>
      <c r="Q12" s="50">
        <f>$S$12*R12</f>
        <v>1.2719999999999999E-3</v>
      </c>
      <c r="R12" s="39">
        <v>7.4999999999999997E-3</v>
      </c>
      <c r="S12" s="41">
        <f>Q32*32%</f>
        <v>0.1696</v>
      </c>
      <c r="T12" s="4"/>
    </row>
    <row r="13" spans="1:22">
      <c r="A13" s="54" t="s">
        <v>40</v>
      </c>
      <c r="B13" s="54" t="s">
        <v>38</v>
      </c>
      <c r="C13" s="54" t="s">
        <v>39</v>
      </c>
      <c r="D13" s="67"/>
      <c r="E13" s="67"/>
      <c r="F13" s="68"/>
      <c r="G13" s="60" t="s">
        <v>17</v>
      </c>
      <c r="H13" s="60" t="s">
        <v>17</v>
      </c>
      <c r="I13" s="60" t="s">
        <v>17</v>
      </c>
      <c r="J13" s="60" t="s">
        <v>84</v>
      </c>
      <c r="K13" s="60" t="s">
        <v>17</v>
      </c>
      <c r="L13" s="60" t="s">
        <v>17</v>
      </c>
      <c r="M13" s="60" t="s">
        <v>17</v>
      </c>
      <c r="N13" s="43" t="s">
        <v>61</v>
      </c>
      <c r="O13" s="43" t="s">
        <v>33</v>
      </c>
      <c r="P13" s="51">
        <f t="shared" si="0"/>
        <v>6.0800000000000003E-4</v>
      </c>
      <c r="Q13" s="50">
        <f>$S$20*R13</f>
        <v>3.2224000000000006E-4</v>
      </c>
      <c r="R13" s="39">
        <v>0.76</v>
      </c>
      <c r="S13" s="41"/>
      <c r="T13" s="4"/>
    </row>
    <row r="14" spans="1:22">
      <c r="A14" s="54"/>
      <c r="B14" s="54"/>
      <c r="C14" s="54"/>
      <c r="D14" s="67"/>
      <c r="E14" s="67"/>
      <c r="F14" s="68"/>
      <c r="G14" s="60"/>
      <c r="H14" s="60"/>
      <c r="I14" s="60"/>
      <c r="J14" s="60"/>
      <c r="K14" s="60"/>
      <c r="L14" s="60"/>
      <c r="M14" s="60"/>
      <c r="N14" s="43" t="s">
        <v>41</v>
      </c>
      <c r="O14" s="43" t="s">
        <v>42</v>
      </c>
      <c r="P14" s="51">
        <f t="shared" si="0"/>
        <v>2.4000000000000004E-5</v>
      </c>
      <c r="Q14" s="50">
        <f t="shared" ref="Q14:Q20" si="1">$S$20*R14</f>
        <v>1.2720000000000002E-5</v>
      </c>
      <c r="R14" s="39">
        <v>0.03</v>
      </c>
      <c r="S14" s="41"/>
      <c r="T14" s="4"/>
    </row>
    <row r="15" spans="1:22">
      <c r="A15" s="54"/>
      <c r="B15" s="54"/>
      <c r="C15" s="54"/>
      <c r="D15" s="67"/>
      <c r="E15" s="67"/>
      <c r="F15" s="68"/>
      <c r="G15" s="60"/>
      <c r="H15" s="60"/>
      <c r="I15" s="60"/>
      <c r="J15" s="60"/>
      <c r="K15" s="60"/>
      <c r="L15" s="60"/>
      <c r="M15" s="60"/>
      <c r="N15" s="43" t="s">
        <v>62</v>
      </c>
      <c r="O15" s="43" t="s">
        <v>63</v>
      </c>
      <c r="P15" s="51">
        <f t="shared" si="0"/>
        <v>5.6000000000000013E-5</v>
      </c>
      <c r="Q15" s="50">
        <f t="shared" si="1"/>
        <v>2.9680000000000007E-5</v>
      </c>
      <c r="R15" s="39">
        <v>7.0000000000000007E-2</v>
      </c>
      <c r="S15" s="41"/>
      <c r="T15" s="20"/>
      <c r="U15" s="20"/>
      <c r="V15" s="4"/>
    </row>
    <row r="16" spans="1:22">
      <c r="A16" s="54"/>
      <c r="B16" s="54"/>
      <c r="C16" s="54"/>
      <c r="D16" s="67"/>
      <c r="E16" s="67"/>
      <c r="F16" s="68"/>
      <c r="G16" s="60"/>
      <c r="H16" s="60"/>
      <c r="I16" s="60"/>
      <c r="J16" s="60"/>
      <c r="K16" s="60"/>
      <c r="L16" s="60"/>
      <c r="M16" s="60"/>
      <c r="N16" s="43" t="s">
        <v>64</v>
      </c>
      <c r="O16" s="43" t="s">
        <v>63</v>
      </c>
      <c r="P16" s="51">
        <f t="shared" si="0"/>
        <v>2.4000000000000004E-5</v>
      </c>
      <c r="Q16" s="50">
        <f t="shared" si="1"/>
        <v>1.2720000000000002E-5</v>
      </c>
      <c r="R16" s="39">
        <v>0.03</v>
      </c>
      <c r="S16" s="41"/>
      <c r="T16" s="20"/>
      <c r="U16" s="20"/>
      <c r="V16" s="4"/>
    </row>
    <row r="17" spans="1:22">
      <c r="A17" s="54"/>
      <c r="B17" s="54"/>
      <c r="C17" s="54"/>
      <c r="D17" s="67"/>
      <c r="E17" s="67"/>
      <c r="F17" s="68"/>
      <c r="G17" s="60"/>
      <c r="H17" s="60"/>
      <c r="I17" s="60"/>
      <c r="J17" s="60"/>
      <c r="K17" s="60"/>
      <c r="L17" s="60"/>
      <c r="M17" s="60"/>
      <c r="N17" s="43" t="s">
        <v>65</v>
      </c>
      <c r="O17" s="43" t="s">
        <v>63</v>
      </c>
      <c r="P17" s="51">
        <f t="shared" si="0"/>
        <v>2.4000000000000004E-5</v>
      </c>
      <c r="Q17" s="50">
        <f t="shared" si="1"/>
        <v>1.2720000000000002E-5</v>
      </c>
      <c r="R17" s="39">
        <v>0.03</v>
      </c>
      <c r="S17" s="41"/>
      <c r="T17" s="20"/>
      <c r="U17" s="20"/>
      <c r="V17" s="4"/>
    </row>
    <row r="18" spans="1:22">
      <c r="A18" s="54"/>
      <c r="B18" s="54"/>
      <c r="C18" s="54"/>
      <c r="D18" s="67"/>
      <c r="E18" s="67"/>
      <c r="F18" s="68"/>
      <c r="G18" s="60"/>
      <c r="H18" s="60"/>
      <c r="I18" s="60"/>
      <c r="J18" s="60"/>
      <c r="K18" s="60"/>
      <c r="L18" s="60"/>
      <c r="M18" s="60"/>
      <c r="N18" s="43" t="s">
        <v>66</v>
      </c>
      <c r="O18" s="43" t="s">
        <v>63</v>
      </c>
      <c r="P18" s="51">
        <f t="shared" si="0"/>
        <v>5.6000000000000013E-5</v>
      </c>
      <c r="Q18" s="50">
        <f t="shared" si="1"/>
        <v>2.9680000000000007E-5</v>
      </c>
      <c r="R18" s="39">
        <v>7.0000000000000007E-2</v>
      </c>
      <c r="S18" s="41"/>
      <c r="T18" s="20"/>
      <c r="U18" s="20"/>
      <c r="V18" s="4"/>
    </row>
    <row r="19" spans="1:22">
      <c r="A19" s="54"/>
      <c r="B19" s="54"/>
      <c r="C19" s="54"/>
      <c r="D19" s="67"/>
      <c r="E19" s="67"/>
      <c r="F19" s="68"/>
      <c r="G19" s="60"/>
      <c r="H19" s="60"/>
      <c r="I19" s="60"/>
      <c r="J19" s="60"/>
      <c r="K19" s="60"/>
      <c r="L19" s="60"/>
      <c r="M19" s="60"/>
      <c r="N19" s="43" t="s">
        <v>67</v>
      </c>
      <c r="O19" s="43" t="s">
        <v>43</v>
      </c>
      <c r="P19" s="51">
        <f t="shared" si="0"/>
        <v>2.4000000000000003E-6</v>
      </c>
      <c r="Q19" s="50">
        <f t="shared" si="1"/>
        <v>1.2720000000000003E-6</v>
      </c>
      <c r="R19" s="39">
        <v>3.0000000000000001E-3</v>
      </c>
      <c r="S19" s="41"/>
      <c r="T19" s="4"/>
    </row>
    <row r="20" spans="1:22">
      <c r="A20" s="54"/>
      <c r="B20" s="54"/>
      <c r="C20" s="54"/>
      <c r="D20" s="67"/>
      <c r="E20" s="67"/>
      <c r="F20" s="68"/>
      <c r="G20" s="60"/>
      <c r="H20" s="60"/>
      <c r="I20" s="60"/>
      <c r="J20" s="60"/>
      <c r="K20" s="60"/>
      <c r="L20" s="60"/>
      <c r="M20" s="60"/>
      <c r="N20" s="43" t="s">
        <v>68</v>
      </c>
      <c r="O20" s="43" t="s">
        <v>63</v>
      </c>
      <c r="P20" s="51">
        <f t="shared" si="0"/>
        <v>5.6000000000000006E-6</v>
      </c>
      <c r="Q20" s="50">
        <f t="shared" si="1"/>
        <v>2.9680000000000006E-6</v>
      </c>
      <c r="R20" s="39">
        <v>7.0000000000000001E-3</v>
      </c>
      <c r="S20" s="41">
        <f>Q32*0.08%</f>
        <v>4.2400000000000006E-4</v>
      </c>
      <c r="T20" s="4"/>
    </row>
    <row r="21" spans="1:22">
      <c r="A21" s="54" t="s">
        <v>77</v>
      </c>
      <c r="B21" s="52" t="s">
        <v>46</v>
      </c>
      <c r="C21" s="52" t="s">
        <v>82</v>
      </c>
      <c r="D21" s="55"/>
      <c r="E21" s="55"/>
      <c r="F21" s="53"/>
      <c r="G21" s="52" t="s">
        <v>17</v>
      </c>
      <c r="H21" s="52" t="s">
        <v>17</v>
      </c>
      <c r="I21" s="52" t="s">
        <v>17</v>
      </c>
      <c r="J21" s="52" t="s">
        <v>76</v>
      </c>
      <c r="K21" s="52" t="s">
        <v>17</v>
      </c>
      <c r="L21" s="52" t="s">
        <v>17</v>
      </c>
      <c r="M21" s="52" t="s">
        <v>17</v>
      </c>
      <c r="N21" s="32" t="s">
        <v>56</v>
      </c>
      <c r="O21" s="33" t="s">
        <v>57</v>
      </c>
      <c r="P21" s="51">
        <f t="shared" si="0"/>
        <v>9.7300000000000012E-4</v>
      </c>
      <c r="Q21" s="50">
        <f>$S$22*R21</f>
        <v>5.1569000000000007E-4</v>
      </c>
      <c r="R21" s="40">
        <v>0.97299999999999998</v>
      </c>
      <c r="S21" s="42"/>
    </row>
    <row r="22" spans="1:22">
      <c r="A22" s="54"/>
      <c r="B22" s="52"/>
      <c r="C22" s="52"/>
      <c r="D22" s="55"/>
      <c r="E22" s="55"/>
      <c r="F22" s="53"/>
      <c r="G22" s="52"/>
      <c r="H22" s="52"/>
      <c r="I22" s="52"/>
      <c r="J22" s="52"/>
      <c r="K22" s="52"/>
      <c r="L22" s="52"/>
      <c r="M22" s="52"/>
      <c r="N22" s="32" t="s">
        <v>69</v>
      </c>
      <c r="O22" s="34" t="s">
        <v>70</v>
      </c>
      <c r="P22" s="51">
        <f t="shared" si="0"/>
        <v>2.7000000000000002E-5</v>
      </c>
      <c r="Q22" s="50">
        <f>$S$22*R22</f>
        <v>1.4310000000000002E-5</v>
      </c>
      <c r="R22" s="40">
        <v>2.7E-2</v>
      </c>
      <c r="S22" s="42">
        <f>Q32*0.1%</f>
        <v>5.3000000000000009E-4</v>
      </c>
    </row>
    <row r="23" spans="1:22">
      <c r="A23" s="54" t="s">
        <v>19</v>
      </c>
      <c r="B23" s="52" t="s">
        <v>45</v>
      </c>
      <c r="C23" s="52" t="s">
        <v>44</v>
      </c>
      <c r="D23" s="55"/>
      <c r="E23" s="55"/>
      <c r="F23" s="53"/>
      <c r="G23" s="52" t="s">
        <v>17</v>
      </c>
      <c r="H23" s="52" t="s">
        <v>17</v>
      </c>
      <c r="I23" s="52" t="s">
        <v>17</v>
      </c>
      <c r="J23" s="52" t="s">
        <v>17</v>
      </c>
      <c r="K23" s="52" t="s">
        <v>17</v>
      </c>
      <c r="L23" s="52" t="s">
        <v>17</v>
      </c>
      <c r="M23" s="52" t="s">
        <v>17</v>
      </c>
      <c r="N23" s="27" t="s">
        <v>47</v>
      </c>
      <c r="O23" s="28" t="s">
        <v>48</v>
      </c>
      <c r="P23" s="51">
        <f t="shared" si="0"/>
        <v>3.7995735849056612E-2</v>
      </c>
      <c r="Q23" s="50">
        <f>$S$27*R23</f>
        <v>2.0137740000000005E-2</v>
      </c>
      <c r="R23" s="40">
        <v>0.06</v>
      </c>
      <c r="S23" s="42"/>
    </row>
    <row r="24" spans="1:22">
      <c r="A24" s="54"/>
      <c r="B24" s="52"/>
      <c r="C24" s="52"/>
      <c r="D24" s="55"/>
      <c r="E24" s="55"/>
      <c r="F24" s="53"/>
      <c r="G24" s="52"/>
      <c r="H24" s="52"/>
      <c r="I24" s="52"/>
      <c r="J24" s="52"/>
      <c r="K24" s="52"/>
      <c r="L24" s="52"/>
      <c r="M24" s="52"/>
      <c r="N24" s="27" t="s">
        <v>49</v>
      </c>
      <c r="O24" s="28" t="s">
        <v>48</v>
      </c>
      <c r="P24" s="51">
        <f t="shared" si="0"/>
        <v>1.8997867924528306E-2</v>
      </c>
      <c r="Q24" s="50">
        <f>$S$27*R24</f>
        <v>1.0068870000000002E-2</v>
      </c>
      <c r="R24" s="40">
        <v>0.03</v>
      </c>
      <c r="S24" s="42"/>
    </row>
    <row r="25" spans="1:22">
      <c r="A25" s="54"/>
      <c r="B25" s="52"/>
      <c r="C25" s="52"/>
      <c r="D25" s="55"/>
      <c r="E25" s="55"/>
      <c r="F25" s="53"/>
      <c r="G25" s="52"/>
      <c r="H25" s="52"/>
      <c r="I25" s="52"/>
      <c r="J25" s="52"/>
      <c r="K25" s="52"/>
      <c r="L25" s="52"/>
      <c r="M25" s="52"/>
      <c r="N25" s="27" t="s">
        <v>50</v>
      </c>
      <c r="O25" s="27" t="s">
        <v>51</v>
      </c>
      <c r="P25" s="51">
        <f t="shared" si="0"/>
        <v>0.50660981132075478</v>
      </c>
      <c r="Q25" s="50">
        <f>$S$27*R25</f>
        <v>0.26850320000000005</v>
      </c>
      <c r="R25" s="40">
        <v>0.8</v>
      </c>
      <c r="S25" s="42"/>
    </row>
    <row r="26" spans="1:22">
      <c r="A26" s="54"/>
      <c r="B26" s="52"/>
      <c r="C26" s="52"/>
      <c r="D26" s="55"/>
      <c r="E26" s="55"/>
      <c r="F26" s="53"/>
      <c r="G26" s="52"/>
      <c r="H26" s="52"/>
      <c r="I26" s="52"/>
      <c r="J26" s="52"/>
      <c r="K26" s="52"/>
      <c r="L26" s="52"/>
      <c r="M26" s="52"/>
      <c r="N26" s="27" t="s">
        <v>52</v>
      </c>
      <c r="O26" s="27" t="s">
        <v>53</v>
      </c>
      <c r="P26" s="51">
        <f t="shared" si="0"/>
        <v>6.3326226415094347E-2</v>
      </c>
      <c r="Q26" s="50">
        <f>$S$27*R26</f>
        <v>3.3562900000000007E-2</v>
      </c>
      <c r="R26" s="40">
        <v>0.1</v>
      </c>
      <c r="S26" s="42"/>
    </row>
    <row r="27" spans="1:22">
      <c r="A27" s="54"/>
      <c r="B27" s="52"/>
      <c r="C27" s="52"/>
      <c r="D27" s="55"/>
      <c r="E27" s="55"/>
      <c r="F27" s="53"/>
      <c r="G27" s="52"/>
      <c r="H27" s="52"/>
      <c r="I27" s="52"/>
      <c r="J27" s="52"/>
      <c r="K27" s="52"/>
      <c r="L27" s="52"/>
      <c r="M27" s="52"/>
      <c r="N27" s="27" t="s">
        <v>54</v>
      </c>
      <c r="O27" s="27" t="s">
        <v>55</v>
      </c>
      <c r="P27" s="51">
        <f t="shared" si="0"/>
        <v>6.3326226415094354E-3</v>
      </c>
      <c r="Q27" s="50">
        <f>$S$27*R27</f>
        <v>3.3562900000000009E-3</v>
      </c>
      <c r="R27" s="40">
        <v>0.01</v>
      </c>
      <c r="S27" s="42">
        <f>Q32-S30-S29-S22-S20-S12</f>
        <v>0.33562900000000007</v>
      </c>
    </row>
    <row r="28" spans="1:22">
      <c r="A28" s="54" t="s">
        <v>23</v>
      </c>
      <c r="B28" s="52" t="s">
        <v>71</v>
      </c>
      <c r="C28" s="52" t="s">
        <v>78</v>
      </c>
      <c r="D28" s="69"/>
      <c r="E28" s="69"/>
      <c r="F28" s="52"/>
      <c r="G28" s="52" t="s">
        <v>17</v>
      </c>
      <c r="H28" s="52" t="s">
        <v>85</v>
      </c>
      <c r="I28" s="52" t="s">
        <v>17</v>
      </c>
      <c r="J28" s="52" t="s">
        <v>17</v>
      </c>
      <c r="K28" s="52" t="s">
        <v>17</v>
      </c>
      <c r="L28" s="52" t="s">
        <v>17</v>
      </c>
      <c r="M28" s="52" t="s">
        <v>17</v>
      </c>
      <c r="N28" s="44" t="s">
        <v>72</v>
      </c>
      <c r="O28" s="44" t="s">
        <v>73</v>
      </c>
      <c r="P28" s="51">
        <f t="shared" si="0"/>
        <v>2.9997000000000003E-2</v>
      </c>
      <c r="Q28" s="50">
        <f>$S$29*R28</f>
        <v>1.5898410000000002E-2</v>
      </c>
      <c r="R28" s="40">
        <v>0.99990000000000001</v>
      </c>
      <c r="S28" s="42"/>
    </row>
    <row r="29" spans="1:22">
      <c r="A29" s="54"/>
      <c r="B29" s="52"/>
      <c r="C29" s="52"/>
      <c r="D29" s="69"/>
      <c r="E29" s="69"/>
      <c r="F29" s="52"/>
      <c r="G29" s="52"/>
      <c r="H29" s="52"/>
      <c r="I29" s="52"/>
      <c r="J29" s="52"/>
      <c r="K29" s="52"/>
      <c r="L29" s="52"/>
      <c r="M29" s="52"/>
      <c r="N29" s="45" t="s">
        <v>74</v>
      </c>
      <c r="O29" s="45" t="s">
        <v>75</v>
      </c>
      <c r="P29" s="51">
        <f t="shared" si="0"/>
        <v>3.0000000000000005E-6</v>
      </c>
      <c r="Q29" s="50">
        <f>$S$29*R29</f>
        <v>1.5900000000000002E-6</v>
      </c>
      <c r="R29" s="40">
        <v>1E-4</v>
      </c>
      <c r="S29" s="42">
        <f>Q32*3%</f>
        <v>1.5900000000000001E-2</v>
      </c>
    </row>
    <row r="30" spans="1:22">
      <c r="A30" s="43" t="s">
        <v>30</v>
      </c>
      <c r="B30" s="43" t="s">
        <v>34</v>
      </c>
      <c r="C30" s="43" t="s">
        <v>35</v>
      </c>
      <c r="D30" s="43" t="s">
        <v>35</v>
      </c>
      <c r="E30" s="43" t="s">
        <v>35</v>
      </c>
      <c r="F30" s="49" t="s">
        <v>35</v>
      </c>
      <c r="G30" s="43" t="s">
        <v>36</v>
      </c>
      <c r="H30" s="43" t="s">
        <v>36</v>
      </c>
      <c r="I30" s="43" t="s">
        <v>36</v>
      </c>
      <c r="J30" s="43" t="s">
        <v>36</v>
      </c>
      <c r="K30" s="43" t="s">
        <v>36</v>
      </c>
      <c r="L30" s="43" t="s">
        <v>36</v>
      </c>
      <c r="M30" s="43" t="s">
        <v>36</v>
      </c>
      <c r="N30" s="43" t="s">
        <v>30</v>
      </c>
      <c r="O30" s="43" t="s">
        <v>31</v>
      </c>
      <c r="P30" s="51">
        <f t="shared" si="0"/>
        <v>1.4937735849056603E-2</v>
      </c>
      <c r="Q30" s="50">
        <f>7.917/1000</f>
        <v>7.9170000000000004E-3</v>
      </c>
      <c r="R30" s="38"/>
      <c r="S30" s="42">
        <f>7.917/1000</f>
        <v>7.9170000000000004E-3</v>
      </c>
      <c r="T30" s="20"/>
      <c r="U30" s="20"/>
      <c r="V30" s="4"/>
    </row>
    <row r="31" spans="1:22" ht="13.5" thickBot="1">
      <c r="A31" s="9" t="s">
        <v>18</v>
      </c>
      <c r="O31" s="46" t="s">
        <v>37</v>
      </c>
      <c r="P31" s="47">
        <f>SUM(P8:P30)</f>
        <v>1.0000000000000002</v>
      </c>
      <c r="Q31" s="48">
        <f>SUM(Q8:Q30)</f>
        <v>0.53000000000000014</v>
      </c>
      <c r="R31" s="38"/>
      <c r="S31" s="41"/>
      <c r="T31" s="20"/>
      <c r="U31" s="20"/>
      <c r="V31" s="4"/>
    </row>
    <row r="32" spans="1:22">
      <c r="A32" s="5"/>
      <c r="P32" s="35"/>
      <c r="Q32" s="36">
        <f>530/1000</f>
        <v>0.53</v>
      </c>
      <c r="R32" s="38"/>
      <c r="S32" s="41">
        <f>SUM(S12:S31)</f>
        <v>0.53</v>
      </c>
      <c r="T32" s="22"/>
      <c r="U32" s="22"/>
      <c r="V32" s="4"/>
    </row>
    <row r="33" spans="16:21">
      <c r="P33" s="26"/>
      <c r="R33" s="38"/>
      <c r="S33" s="21"/>
      <c r="T33" s="21"/>
      <c r="U33" s="21"/>
    </row>
    <row r="34" spans="16:21">
      <c r="P34" s="26"/>
      <c r="R34" s="38"/>
      <c r="S34" s="21"/>
      <c r="T34" s="21"/>
      <c r="U34" s="21"/>
    </row>
    <row r="35" spans="16:21">
      <c r="P35" s="26"/>
      <c r="R35" s="38"/>
      <c r="S35" s="21"/>
      <c r="T35" s="21"/>
      <c r="U35" s="21"/>
    </row>
    <row r="36" spans="16:21">
      <c r="P36" s="26"/>
      <c r="R36" s="38"/>
      <c r="S36" s="21"/>
      <c r="T36" s="21"/>
      <c r="U36" s="21"/>
    </row>
    <row r="37" spans="16:21">
      <c r="P37" s="26"/>
      <c r="R37" s="38"/>
      <c r="S37" s="21"/>
      <c r="T37" s="21"/>
      <c r="U37" s="21"/>
    </row>
    <row r="38" spans="16:21">
      <c r="P38" s="26"/>
      <c r="R38" s="38"/>
      <c r="S38" s="21"/>
      <c r="T38" s="21"/>
      <c r="U38" s="21"/>
    </row>
    <row r="39" spans="16:21">
      <c r="P39" s="26"/>
      <c r="R39" s="38"/>
      <c r="S39" s="21"/>
      <c r="T39" s="21"/>
      <c r="U39" s="21"/>
    </row>
    <row r="40" spans="16:21">
      <c r="P40" s="26"/>
    </row>
    <row r="41" spans="16:21">
      <c r="P41" s="26"/>
    </row>
    <row r="42" spans="16:21">
      <c r="P42" s="26"/>
    </row>
    <row r="43" spans="16:21">
      <c r="P43" s="26"/>
    </row>
    <row r="44" spans="16:21">
      <c r="P44" s="26"/>
    </row>
    <row r="45" spans="16:21">
      <c r="P45" s="26"/>
    </row>
    <row r="46" spans="16:21">
      <c r="P46" s="26"/>
    </row>
    <row r="47" spans="16:21">
      <c r="P47" s="26"/>
    </row>
    <row r="48" spans="16:21">
      <c r="P48" s="26"/>
    </row>
    <row r="49" spans="16:16">
      <c r="P49" s="26"/>
    </row>
    <row r="50" spans="16:16">
      <c r="P50" s="26"/>
    </row>
    <row r="51" spans="16:16">
      <c r="P51" s="26"/>
    </row>
    <row r="52" spans="16:16">
      <c r="P52" s="26"/>
    </row>
    <row r="53" spans="16:16">
      <c r="P53" s="26"/>
    </row>
    <row r="54" spans="16:16">
      <c r="P54" s="26"/>
    </row>
    <row r="55" spans="16:16">
      <c r="P55" s="26"/>
    </row>
  </sheetData>
  <mergeCells count="63">
    <mergeCell ref="J28:J29"/>
    <mergeCell ref="K28:K29"/>
    <mergeCell ref="L28:L29"/>
    <mergeCell ref="M28:M29"/>
    <mergeCell ref="G23:G27"/>
    <mergeCell ref="I23:I27"/>
    <mergeCell ref="H28:H29"/>
    <mergeCell ref="I28:I29"/>
    <mergeCell ref="G28:G29"/>
    <mergeCell ref="A28:A29"/>
    <mergeCell ref="B28:B29"/>
    <mergeCell ref="C28:C29"/>
    <mergeCell ref="D28:E29"/>
    <mergeCell ref="F28:F29"/>
    <mergeCell ref="L13:L20"/>
    <mergeCell ref="M13:M20"/>
    <mergeCell ref="K13:K20"/>
    <mergeCell ref="A13:A20"/>
    <mergeCell ref="B13:B20"/>
    <mergeCell ref="C13:C20"/>
    <mergeCell ref="D13:E20"/>
    <mergeCell ref="F13:F20"/>
    <mergeCell ref="G13:G20"/>
    <mergeCell ref="I13:I20"/>
    <mergeCell ref="J13:J20"/>
    <mergeCell ref="H13:H20"/>
    <mergeCell ref="N6:Q6"/>
    <mergeCell ref="A8:A12"/>
    <mergeCell ref="B8:B12"/>
    <mergeCell ref="C8:C12"/>
    <mergeCell ref="D8:E12"/>
    <mergeCell ref="F8:F12"/>
    <mergeCell ref="G8:G12"/>
    <mergeCell ref="H8:H12"/>
    <mergeCell ref="I8:I12"/>
    <mergeCell ref="J8:J12"/>
    <mergeCell ref="A6:F6"/>
    <mergeCell ref="G6:M6"/>
    <mergeCell ref="K8:K12"/>
    <mergeCell ref="L8:L12"/>
    <mergeCell ref="M8:M12"/>
    <mergeCell ref="A23:A27"/>
    <mergeCell ref="B23:B27"/>
    <mergeCell ref="C23:C27"/>
    <mergeCell ref="D23:E27"/>
    <mergeCell ref="L21:L22"/>
    <mergeCell ref="A21:A22"/>
    <mergeCell ref="B21:B22"/>
    <mergeCell ref="C21:C22"/>
    <mergeCell ref="D21:E22"/>
    <mergeCell ref="F21:F22"/>
    <mergeCell ref="H21:H22"/>
    <mergeCell ref="J21:J22"/>
    <mergeCell ref="M21:M22"/>
    <mergeCell ref="F23:F27"/>
    <mergeCell ref="M23:M27"/>
    <mergeCell ref="H23:H27"/>
    <mergeCell ref="J23:J27"/>
    <mergeCell ref="K23:K27"/>
    <mergeCell ref="L23:L27"/>
    <mergeCell ref="K21:K22"/>
    <mergeCell ref="I21:I22"/>
    <mergeCell ref="G21:G22"/>
  </mergeCells>
  <phoneticPr fontId="0" type="noConversion"/>
  <printOptions horizontalCentered="1"/>
  <pageMargins left="0.25" right="0.25" top="0.75" bottom="0.5" header="0.4921259845" footer="0.4921259845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295" r:id="rId4">
          <objectPr defaultSize="0" autoPict="0" r:id="rId5">
            <anchor moveWithCells="1">
              <from>
                <xdr:col>5</xdr:col>
                <xdr:colOff>47625</xdr:colOff>
                <xdr:row>8</xdr:row>
                <xdr:rowOff>57150</xdr:rowOff>
              </from>
              <to>
                <xdr:col>5</xdr:col>
                <xdr:colOff>581025</xdr:colOff>
                <xdr:row>10</xdr:row>
                <xdr:rowOff>133350</xdr:rowOff>
              </to>
            </anchor>
          </objectPr>
        </oleObject>
      </mc:Choice>
      <mc:Fallback>
        <oleObject progId="Acrobat Document" dvAspect="DVASPECT_ICON" shapeId="1295" r:id="rId4"/>
      </mc:Fallback>
    </mc:AlternateContent>
    <mc:AlternateContent xmlns:mc="http://schemas.openxmlformats.org/markup-compatibility/2006">
      <mc:Choice Requires="x14">
        <oleObject progId="Acrobat Document" dvAspect="DVASPECT_ICON" shapeId="1304" r:id="rId6">
          <objectPr defaultSize="0" autoPict="0" r:id="rId7">
            <anchor moveWithCells="1">
              <from>
                <xdr:col>5</xdr:col>
                <xdr:colOff>180975</xdr:colOff>
                <xdr:row>27</xdr:row>
                <xdr:rowOff>57150</xdr:rowOff>
              </from>
              <to>
                <xdr:col>5</xdr:col>
                <xdr:colOff>466725</xdr:colOff>
                <xdr:row>28</xdr:row>
                <xdr:rowOff>114300</xdr:rowOff>
              </to>
            </anchor>
          </objectPr>
        </oleObject>
      </mc:Choice>
      <mc:Fallback>
        <oleObject progId="Acrobat Document" dvAspect="DVASPECT_ICON" shapeId="1304" r:id="rId6"/>
      </mc:Fallback>
    </mc:AlternateContent>
    <mc:AlternateContent xmlns:mc="http://schemas.openxmlformats.org/markup-compatibility/2006">
      <mc:Choice Requires="x14">
        <oleObject progId="Acrobat Document" dvAspect="DVASPECT_ICON" shapeId="1310" r:id="rId8">
          <objectPr defaultSize="0" autoPict="0" r:id="rId9">
            <anchor moveWithCells="1">
              <from>
                <xdr:col>5</xdr:col>
                <xdr:colOff>114300</xdr:colOff>
                <xdr:row>20</xdr:row>
                <xdr:rowOff>19050</xdr:rowOff>
              </from>
              <to>
                <xdr:col>5</xdr:col>
                <xdr:colOff>504825</xdr:colOff>
                <xdr:row>21</xdr:row>
                <xdr:rowOff>142875</xdr:rowOff>
              </to>
            </anchor>
          </objectPr>
        </oleObject>
      </mc:Choice>
      <mc:Fallback>
        <oleObject progId="Acrobat Document" dvAspect="DVASPECT_ICON" shapeId="1310" r:id="rId8"/>
      </mc:Fallback>
    </mc:AlternateContent>
    <mc:AlternateContent xmlns:mc="http://schemas.openxmlformats.org/markup-compatibility/2006">
      <mc:Choice Requires="x14">
        <oleObject progId="Acrobat Document" dvAspect="DVASPECT_ICON" shapeId="1334" r:id="rId10">
          <objectPr defaultSize="0" autoPict="0" r:id="rId11">
            <anchor moveWithCells="1">
              <from>
                <xdr:col>5</xdr:col>
                <xdr:colOff>76200</xdr:colOff>
                <xdr:row>23</xdr:row>
                <xdr:rowOff>57150</xdr:rowOff>
              </from>
              <to>
                <xdr:col>5</xdr:col>
                <xdr:colOff>552450</xdr:colOff>
                <xdr:row>25</xdr:row>
                <xdr:rowOff>95250</xdr:rowOff>
              </to>
            </anchor>
          </objectPr>
        </oleObject>
      </mc:Choice>
      <mc:Fallback>
        <oleObject progId="Acrobat Document" dvAspect="DVASPECT_ICON" shapeId="1334" r:id="rId10"/>
      </mc:Fallback>
    </mc:AlternateContent>
    <mc:AlternateContent xmlns:mc="http://schemas.openxmlformats.org/markup-compatibility/2006">
      <mc:Choice Requires="x14">
        <oleObject progId="Acrobat Document" dvAspect="DVASPECT_ICON" shapeId="1348" r:id="rId12">
          <objectPr defaultSize="0" autoPict="0" r:id="rId13">
            <anchor moveWithCells="1">
              <from>
                <xdr:col>3</xdr:col>
                <xdr:colOff>257175</xdr:colOff>
                <xdr:row>7</xdr:row>
                <xdr:rowOff>114300</xdr:rowOff>
              </from>
              <to>
                <xdr:col>4</xdr:col>
                <xdr:colOff>390525</xdr:colOff>
                <xdr:row>11</xdr:row>
                <xdr:rowOff>38100</xdr:rowOff>
              </to>
            </anchor>
          </objectPr>
        </oleObject>
      </mc:Choice>
      <mc:Fallback>
        <oleObject progId="Acrobat Document" dvAspect="DVASPECT_ICON" shapeId="1348" r:id="rId12"/>
      </mc:Fallback>
    </mc:AlternateContent>
    <mc:AlternateContent xmlns:mc="http://schemas.openxmlformats.org/markup-compatibility/2006">
      <mc:Choice Requires="x14">
        <oleObject progId="Acrobat Document" dvAspect="DVASPECT_ICON" shapeId="1349" r:id="rId14">
          <objectPr defaultSize="0" autoPict="0" r:id="rId15">
            <anchor moveWithCells="1">
              <from>
                <xdr:col>5</xdr:col>
                <xdr:colOff>95250</xdr:colOff>
                <xdr:row>15</xdr:row>
                <xdr:rowOff>9525</xdr:rowOff>
              </from>
              <to>
                <xdr:col>5</xdr:col>
                <xdr:colOff>533400</xdr:colOff>
                <xdr:row>17</xdr:row>
                <xdr:rowOff>9525</xdr:rowOff>
              </to>
            </anchor>
          </objectPr>
        </oleObject>
      </mc:Choice>
      <mc:Fallback>
        <oleObject progId="Acrobat Document" dvAspect="DVASPECT_ICON" shapeId="1349" r:id="rId14"/>
      </mc:Fallback>
    </mc:AlternateContent>
    <mc:AlternateContent xmlns:mc="http://schemas.openxmlformats.org/markup-compatibility/2006">
      <mc:Choice Requires="x14">
        <oleObject progId="Acrobat Document" dvAspect="DVASPECT_ICON" shapeId="1350" r:id="rId16">
          <objectPr defaultSize="0" autoPict="0" r:id="rId17">
            <anchor moveWithCells="1">
              <from>
                <xdr:col>3</xdr:col>
                <xdr:colOff>276225</xdr:colOff>
                <xdr:row>22</xdr:row>
                <xdr:rowOff>142875</xdr:rowOff>
              </from>
              <to>
                <xdr:col>4</xdr:col>
                <xdr:colOff>361950</xdr:colOff>
                <xdr:row>26</xdr:row>
                <xdr:rowOff>47625</xdr:rowOff>
              </to>
            </anchor>
          </objectPr>
        </oleObject>
      </mc:Choice>
      <mc:Fallback>
        <oleObject progId="Acrobat Document" dvAspect="DVASPECT_ICON" shapeId="1350" r:id="rId16"/>
      </mc:Fallback>
    </mc:AlternateContent>
    <mc:AlternateContent xmlns:mc="http://schemas.openxmlformats.org/markup-compatibility/2006">
      <mc:Choice Requires="x14">
        <oleObject progId="Acrobat Document" dvAspect="DVASPECT_ICON" shapeId="1351" r:id="rId18">
          <objectPr defaultSize="0" autoPict="0" r:id="rId19">
            <anchor moveWithCells="1">
              <from>
                <xdr:col>3</xdr:col>
                <xdr:colOff>495300</xdr:colOff>
                <xdr:row>27</xdr:row>
                <xdr:rowOff>57150</xdr:rowOff>
              </from>
              <to>
                <xdr:col>4</xdr:col>
                <xdr:colOff>133350</xdr:colOff>
                <xdr:row>28</xdr:row>
                <xdr:rowOff>104775</xdr:rowOff>
              </to>
            </anchor>
          </objectPr>
        </oleObject>
      </mc:Choice>
      <mc:Fallback>
        <oleObject progId="Acrobat Document" dvAspect="DVASPECT_ICON" shapeId="1351" r:id="rId18"/>
      </mc:Fallback>
    </mc:AlternateContent>
    <mc:AlternateContent xmlns:mc="http://schemas.openxmlformats.org/markup-compatibility/2006">
      <mc:Choice Requires="x14">
        <oleObject progId="Acrobat Document" dvAspect="DVASPECT_ICON" shapeId="1352" r:id="rId20">
          <objectPr defaultSize="0" r:id="rId21">
            <anchor moveWithCells="1">
              <from>
                <xdr:col>3</xdr:col>
                <xdr:colOff>180975</xdr:colOff>
                <xdr:row>13</xdr:row>
                <xdr:rowOff>123825</xdr:rowOff>
              </from>
              <to>
                <xdr:col>4</xdr:col>
                <xdr:colOff>466725</xdr:colOff>
                <xdr:row>18</xdr:row>
                <xdr:rowOff>9525</xdr:rowOff>
              </to>
            </anchor>
          </objectPr>
        </oleObject>
      </mc:Choice>
      <mc:Fallback>
        <oleObject progId="Acrobat Document" dvAspect="DVASPECT_ICON" shapeId="1352" r:id="rId20"/>
      </mc:Fallback>
    </mc:AlternateContent>
    <mc:AlternateContent xmlns:mc="http://schemas.openxmlformats.org/markup-compatibility/2006">
      <mc:Choice Requires="x14">
        <oleObject progId="Acrobat Document" dvAspect="DVASPECT_ICON" shapeId="1353" r:id="rId22">
          <objectPr defaultSize="0" autoPict="0" r:id="rId23">
            <anchor moveWithCells="1">
              <from>
                <xdr:col>3</xdr:col>
                <xdr:colOff>457200</xdr:colOff>
                <xdr:row>20</xdr:row>
                <xdr:rowOff>66675</xdr:rowOff>
              </from>
              <to>
                <xdr:col>4</xdr:col>
                <xdr:colOff>104775</xdr:colOff>
                <xdr:row>21</xdr:row>
                <xdr:rowOff>95250</xdr:rowOff>
              </to>
            </anchor>
          </objectPr>
        </oleObject>
      </mc:Choice>
      <mc:Fallback>
        <oleObject progId="Acrobat Document" dvAspect="DVASPECT_ICON" shapeId="1353" r:id="rId2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TQFP 127 14-14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Bigat</dc:creator>
  <cp:lastModifiedBy>Sunny Suen</cp:lastModifiedBy>
  <cp:lastPrinted>2007-01-30T03:36:56Z</cp:lastPrinted>
  <dcterms:created xsi:type="dcterms:W3CDTF">2006-03-29T14:34:56Z</dcterms:created>
  <dcterms:modified xsi:type="dcterms:W3CDTF">2026-02-13T04:06:03Z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2026-02-13</vt:lpwstr>
  </property>
  <property pid="7" fmtid="{D5CDD505-2E9C-101B-9397-08002B2CF9AE}" name="CogniDox_Partnum">
    <vt:lpwstr>XM-009719-UN</vt:lpwstr>
  </property>
  <property pid="8" fmtid="{D5CDD505-2E9C-101B-9397-08002B2CF9AE}" name="CogniDox_Version">
    <vt:lpwstr>15</vt:lpwstr>
  </property>
  <property pid="9" fmtid="{D5CDD505-2E9C-101B-9397-08002B2CF9AE}" name="CogniDoxKey_Value">
    <vt:lpwstr>zwqGCv2ka1Ye4XB0hYM6+iNIKaQ</vt:lpwstr>
  </property>
  <property pid="11" fmtid="{D5CDD505-2E9C-101B-9397-08002B2CF9AE}" name="CogniDox_Title">
    <vt:lpwstr>TQ128 XL Series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Auto-update">
    <vt:bool>true</vt:bool>
  </property>
  <property pid="15" fmtid="{D5CDD505-2E9C-101B-9397-08002B2CF9AE}" name="CogniDox_Meta_Published URL">
    <vt:lpwstr>/published/</vt:lpwstr>
  </property>
</Properties>
</file>